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RORAČUN\PRORAČUN 2025\VIJEĆE 05.12.2025\ZA ĐURĐICU\"/>
    </mc:Choice>
  </mc:AlternateContent>
  <xr:revisionPtr revIDLastSave="0" documentId="8_{150795F0-6D15-4866-9420-682B59C95486}" xr6:coauthVersionLast="47" xr6:coauthVersionMax="47" xr10:uidLastSave="{00000000-0000-0000-0000-000000000000}"/>
  <bookViews>
    <workbookView xWindow="-120" yWindow="-120" windowWidth="29040" windowHeight="15720" xr2:uid="{4F562584-1BA8-46FC-BA21-12E10C773147}"/>
  </bookViews>
  <sheets>
    <sheet name="1 i 2 " sheetId="1" r:id="rId1"/>
    <sheet name="3" sheetId="2" r:id="rId2"/>
    <sheet name="4" sheetId="3" r:id="rId3"/>
    <sheet name="5" sheetId="4" r:id="rId4"/>
    <sheet name="6" sheetId="5" r:id="rId5"/>
    <sheet name="7" sheetId="6" r:id="rId6"/>
    <sheet name="POSEBNI IZVJEŠTAJI " sheetId="7" r:id="rId7"/>
    <sheet name="Izvj. o koriš. prorač.zalihe" sheetId="8" r:id="rId8"/>
    <sheet name="Izvještaj o jamstvima" sheetId="10" r:id="rId9"/>
    <sheet name="Izvj. o zaduživanju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1" l="1"/>
  <c r="D21" i="11" s="1"/>
  <c r="E13" i="11"/>
  <c r="F13" i="11"/>
  <c r="G13" i="11"/>
  <c r="H13" i="11"/>
  <c r="H21" i="11" s="1"/>
  <c r="I13" i="11"/>
  <c r="J13" i="11"/>
  <c r="K13" i="11"/>
  <c r="L13" i="11"/>
  <c r="E21" i="11"/>
  <c r="F21" i="11"/>
  <c r="G21" i="11"/>
  <c r="I21" i="11"/>
  <c r="J34" i="2"/>
  <c r="K34" i="2"/>
  <c r="J39" i="2"/>
  <c r="K39" i="2"/>
  <c r="J46" i="2"/>
  <c r="K46" i="2"/>
  <c r="J53" i="2"/>
  <c r="K53" i="2"/>
  <c r="J56" i="2"/>
  <c r="K56" i="2"/>
  <c r="J57" i="2"/>
  <c r="K57" i="2"/>
  <c r="K33" i="2"/>
  <c r="J33" i="2"/>
  <c r="J6" i="2"/>
  <c r="K6" i="2"/>
  <c r="J11" i="2"/>
  <c r="K11" i="2"/>
  <c r="J18" i="2"/>
  <c r="K18" i="2"/>
  <c r="J25" i="2"/>
  <c r="K25" i="2"/>
  <c r="J27" i="2"/>
  <c r="K27" i="2"/>
  <c r="K5" i="2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G55" i="1"/>
  <c r="F55" i="1"/>
  <c r="F33" i="1"/>
  <c r="G33" i="1"/>
  <c r="F34" i="1"/>
  <c r="G32" i="1"/>
  <c r="F32" i="1"/>
  <c r="F24" i="1"/>
  <c r="F21" i="1"/>
  <c r="G21" i="1"/>
  <c r="F22" i="1"/>
  <c r="G22" i="1"/>
  <c r="G20" i="1"/>
  <c r="F20" i="1"/>
  <c r="G17" i="1"/>
  <c r="G18" i="1"/>
  <c r="G16" i="1"/>
  <c r="F17" i="1"/>
  <c r="F18" i="1"/>
  <c r="F16" i="1"/>
  <c r="F57" i="2"/>
  <c r="F18" i="2"/>
  <c r="F27" i="2" s="1"/>
  <c r="F56" i="2" s="1"/>
  <c r="E11" i="5" l="1"/>
  <c r="D11" i="5"/>
  <c r="C11" i="5"/>
  <c r="G10" i="5"/>
  <c r="F10" i="5"/>
  <c r="G9" i="5"/>
  <c r="F9" i="5"/>
  <c r="C8" i="5"/>
  <c r="G7" i="5"/>
  <c r="F7" i="5"/>
  <c r="G6" i="5"/>
  <c r="F6" i="5"/>
  <c r="E5" i="5"/>
  <c r="E8" i="5" s="1"/>
  <c r="D5" i="5"/>
  <c r="D8" i="5" s="1"/>
  <c r="J24" i="4"/>
  <c r="I24" i="4"/>
  <c r="H23" i="4"/>
  <c r="G23" i="4"/>
  <c r="F23" i="4"/>
  <c r="E23" i="4"/>
  <c r="D23" i="4"/>
  <c r="C23" i="4"/>
  <c r="J22" i="4"/>
  <c r="I22" i="4"/>
  <c r="G21" i="4"/>
  <c r="G20" i="4" s="1"/>
  <c r="F21" i="4"/>
  <c r="E21" i="4"/>
  <c r="D21" i="4"/>
  <c r="C21" i="4"/>
  <c r="J19" i="4"/>
  <c r="I19" i="4"/>
  <c r="H18" i="4"/>
  <c r="H17" i="4" s="1"/>
  <c r="G18" i="4"/>
  <c r="F18" i="4"/>
  <c r="F17" i="4" s="1"/>
  <c r="E18" i="4"/>
  <c r="E17" i="4" s="1"/>
  <c r="D18" i="4"/>
  <c r="D17" i="4" s="1"/>
  <c r="C18" i="4"/>
  <c r="C17" i="4" s="1"/>
  <c r="G17" i="4"/>
  <c r="G16" i="4" s="1"/>
  <c r="J15" i="4"/>
  <c r="I15" i="4"/>
  <c r="J14" i="4"/>
  <c r="I14" i="4"/>
  <c r="J13" i="4"/>
  <c r="I13" i="4"/>
  <c r="H12" i="4"/>
  <c r="G12" i="4"/>
  <c r="F12" i="4"/>
  <c r="J12" i="4" s="1"/>
  <c r="E12" i="4"/>
  <c r="D12" i="4"/>
  <c r="C12" i="4"/>
  <c r="C9" i="4" s="1"/>
  <c r="J11" i="4"/>
  <c r="I11" i="4"/>
  <c r="H10" i="4"/>
  <c r="H9" i="4" s="1"/>
  <c r="G10" i="4"/>
  <c r="F10" i="4"/>
  <c r="D10" i="4"/>
  <c r="C10" i="4"/>
  <c r="J8" i="4"/>
  <c r="I8" i="4"/>
  <c r="H7" i="4"/>
  <c r="H6" i="4" s="1"/>
  <c r="G7" i="4"/>
  <c r="G6" i="4" s="1"/>
  <c r="F7" i="4"/>
  <c r="J7" i="4" s="1"/>
  <c r="E7" i="4"/>
  <c r="D7" i="4"/>
  <c r="C7" i="4"/>
  <c r="E6" i="4"/>
  <c r="E5" i="4" s="1"/>
  <c r="D6" i="4"/>
  <c r="E41" i="3"/>
  <c r="D41" i="3"/>
  <c r="C41" i="3"/>
  <c r="E35" i="3"/>
  <c r="D35" i="3"/>
  <c r="C35" i="3"/>
  <c r="E28" i="3"/>
  <c r="D28" i="3"/>
  <c r="C28" i="3"/>
  <c r="E25" i="3"/>
  <c r="D25" i="3"/>
  <c r="C25" i="3"/>
  <c r="E20" i="3"/>
  <c r="D20" i="3"/>
  <c r="C20" i="3"/>
  <c r="E17" i="3"/>
  <c r="D17" i="3"/>
  <c r="C17" i="3"/>
  <c r="E13" i="3"/>
  <c r="D13" i="3"/>
  <c r="C13" i="3"/>
  <c r="E9" i="3"/>
  <c r="D9" i="3"/>
  <c r="C9" i="3"/>
  <c r="E5" i="3"/>
  <c r="D5" i="3"/>
  <c r="C5" i="3"/>
  <c r="D56" i="2"/>
  <c r="D57" i="2"/>
  <c r="J5" i="2"/>
  <c r="I11" i="2"/>
  <c r="I27" i="2" s="1"/>
  <c r="I56" i="2" s="1"/>
  <c r="G27" i="2"/>
  <c r="G56" i="2" s="1"/>
  <c r="I39" i="2"/>
  <c r="I57" i="2" s="1"/>
  <c r="G57" i="2"/>
  <c r="D27" i="2"/>
  <c r="D20" i="4" l="1"/>
  <c r="E20" i="4"/>
  <c r="D9" i="4"/>
  <c r="J18" i="4"/>
  <c r="H5" i="4"/>
  <c r="H25" i="4" s="1"/>
  <c r="I10" i="4"/>
  <c r="J21" i="4"/>
  <c r="I7" i="4"/>
  <c r="F6" i="4"/>
  <c r="J6" i="4" s="1"/>
  <c r="J10" i="4"/>
  <c r="G9" i="4"/>
  <c r="G5" i="4" s="1"/>
  <c r="G25" i="4" s="1"/>
  <c r="F20" i="4"/>
  <c r="J20" i="4" s="1"/>
  <c r="J23" i="4"/>
  <c r="D16" i="4"/>
  <c r="C20" i="4"/>
  <c r="C16" i="4" s="1"/>
  <c r="C48" i="3"/>
  <c r="D48" i="3"/>
  <c r="G11" i="5"/>
  <c r="G8" i="5"/>
  <c r="F8" i="5"/>
  <c r="F5" i="5"/>
  <c r="G5" i="5"/>
  <c r="F11" i="5"/>
  <c r="E16" i="4"/>
  <c r="E25" i="4" s="1"/>
  <c r="J17" i="4"/>
  <c r="I17" i="4"/>
  <c r="D5" i="4"/>
  <c r="C6" i="4"/>
  <c r="C5" i="4" s="1"/>
  <c r="I18" i="4"/>
  <c r="F9" i="4"/>
  <c r="I23" i="4"/>
  <c r="I12" i="4"/>
  <c r="I21" i="4"/>
  <c r="E48" i="3"/>
  <c r="D25" i="4" l="1"/>
  <c r="F16" i="4"/>
  <c r="C25" i="4"/>
  <c r="I20" i="4"/>
  <c r="J16" i="4"/>
  <c r="I16" i="4"/>
  <c r="J9" i="4"/>
  <c r="I9" i="4"/>
  <c r="F5" i="4"/>
  <c r="I6" i="4"/>
  <c r="J5" i="4" l="1"/>
  <c r="I5" i="4"/>
  <c r="F25" i="4"/>
  <c r="J25" i="4" l="1"/>
  <c r="I25" i="4"/>
  <c r="E57" i="2" l="1"/>
  <c r="C53" i="2"/>
  <c r="C50" i="2"/>
  <c r="C46" i="2"/>
  <c r="C45" i="2"/>
  <c r="C44" i="2"/>
  <c r="C43" i="2"/>
  <c r="C42" i="2"/>
  <c r="C41" i="2"/>
  <c r="C40" i="2"/>
  <c r="E27" i="2"/>
  <c r="E56" i="2" s="1"/>
  <c r="C22" i="2"/>
  <c r="C18" i="2"/>
  <c r="C11" i="2"/>
  <c r="C6" i="2"/>
  <c r="C27" i="2" l="1"/>
  <c r="C39" i="2"/>
  <c r="C56" i="2" l="1"/>
  <c r="C5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31" authorId="0" shapeId="0" xr:uid="{0DC61652-63CE-49AD-8881-5781B10D26B8}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naknada HT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5" authorId="0" shapeId="0" xr:uid="{9C18233D-8B8C-463A-A349-E9F47F14DCB4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<sst xmlns="http://schemas.openxmlformats.org/spreadsheetml/2006/main" count="1347" uniqueCount="710">
  <si>
    <t>Tablica 1.  OPĆI DIO PRORAČUNA</t>
  </si>
  <si>
    <t>A) SAŽETAK RAČUNA PRIHODA I RASHODA</t>
  </si>
  <si>
    <t>/u eurima/</t>
  </si>
  <si>
    <t xml:space="preserve">        A.  RAČUN PRIHODA I RASHODA </t>
  </si>
  <si>
    <t>Izvršeno 2024.god.</t>
  </si>
  <si>
    <t>Izvršenje 06/24</t>
  </si>
  <si>
    <t>PRORAČUN 2025.</t>
  </si>
  <si>
    <t xml:space="preserve">TEKUĆI PLAN 
2025. rebalans </t>
  </si>
  <si>
    <t>IZVRŠENJE 
06/2025</t>
  </si>
  <si>
    <t xml:space="preserve">Plan 2026
</t>
  </si>
  <si>
    <t>Indeks
5/2</t>
  </si>
  <si>
    <t>Indeks
5/4</t>
  </si>
  <si>
    <t>Prihodi poslovanja</t>
  </si>
  <si>
    <t>Prihodi od prodaje nefinancijske imovine</t>
  </si>
  <si>
    <t>U K U P N O   P R I H O D I</t>
  </si>
  <si>
    <t>Rashodi poslovanja</t>
  </si>
  <si>
    <t>Rashodi za nabavu nefinancijske imovine</t>
  </si>
  <si>
    <t>U K U P N O    R A S H O D I</t>
  </si>
  <si>
    <t>RAZLIKA  -  VIŠAK / MANJAK</t>
  </si>
  <si>
    <t xml:space="preserve">B) SAŽETAK RAČUNA FINANCIRANJA </t>
  </si>
  <si>
    <t xml:space="preserve">        B.  RAČUN ZADUŽIVANJA / FINANCIRANJA:</t>
  </si>
  <si>
    <t>Primici od financijske imovine i zaduživanja</t>
  </si>
  <si>
    <t>Izdaci za financijsku imovinu im otplate zajmova</t>
  </si>
  <si>
    <t>NETO FINANCIRANJE</t>
  </si>
  <si>
    <t xml:space="preserve">        UKUPNO PRIHODI I PRIMICI</t>
  </si>
  <si>
    <t xml:space="preserve">        UKUPNO RASHODI I IZDACI</t>
  </si>
  <si>
    <t xml:space="preserve">        RAZLIKA  VIŠAK/MANJAK</t>
  </si>
  <si>
    <t>C.PRENESENI VIŠAK I VIŠEGODIŠNJI PLAN URAVNOTEŽENJA</t>
  </si>
  <si>
    <t>RASPOLOŽIVA SREDSTVA IZ PRETHODNIH GODINA</t>
  </si>
  <si>
    <t>Ukupan donos viška/manjka predhod.godina</t>
  </si>
  <si>
    <t>Dio viška koji se raspoređuje u razdoblju</t>
  </si>
  <si>
    <t xml:space="preserve">        POKRIĆE IZ VIŠKOVA PRETHODNIH GODINA</t>
  </si>
  <si>
    <t xml:space="preserve">        Višak/manjak + raspoloživa sred.prethod.godina</t>
  </si>
  <si>
    <t>D) VIŠEGODIŠNJI PLAN URAVNOTEŽENJA</t>
  </si>
  <si>
    <t>PRIJENOS VIŠKA/MANJAK IZ PRETHODNE(IH) GODINE</t>
  </si>
  <si>
    <t xml:space="preserve"> VIŠAK/MANJAK IZ PRETHODNE (IH) GODINE KOJI ĆE SE 
 RASPOREDITI/POKRITI</t>
  </si>
  <si>
    <t xml:space="preserve"> VIŠAK/MANJAK TEKUĆE GODINE (VIŠAK /MANJAK +NETO 
FINANCIRANJE)</t>
  </si>
  <si>
    <t>PRIJENOS VIŠKA/MANJKA U SLJEDEĆE RAZDOBLJE</t>
  </si>
  <si>
    <t>RAČUN PRIHODA I RASHODA</t>
  </si>
  <si>
    <t>Tablica 2.  Opći dio - PRIHODI PO EKONOMSKOJ KLASIFIKACIJI</t>
  </si>
  <si>
    <t>Račun</t>
  </si>
  <si>
    <t>O P I S</t>
  </si>
  <si>
    <t>Indeks
6/3</t>
  </si>
  <si>
    <t xml:space="preserve"> PRIHODI  POSLOVANJA</t>
  </si>
  <si>
    <t xml:space="preserve"> PRIHODI OD POREZA</t>
  </si>
  <si>
    <t xml:space="preserve"> POREZ I PRIREZ NA DOHODAK</t>
  </si>
  <si>
    <t xml:space="preserve"> Porez i prirez na doh. od nesamostalnog rada</t>
  </si>
  <si>
    <t xml:space="preserve"> Porez i prirez na doh. od samostalnih djelatnosti</t>
  </si>
  <si>
    <t xml:space="preserve"> Porez i prirez na doh. od imovine i imov.prava</t>
  </si>
  <si>
    <t xml:space="preserve"> Porez i prirez na doh. od kapitala</t>
  </si>
  <si>
    <t xml:space="preserve"> Porez i prirez na dohodak po godišnjoj prijavi</t>
  </si>
  <si>
    <t xml:space="preserve"> Porez i prirez utvrđen u postupku nadzora prošle godine</t>
  </si>
  <si>
    <t>Povrat por.i pr.na dohodak-god.prijava</t>
  </si>
  <si>
    <t xml:space="preserve"> POREZ NA IMOVINU</t>
  </si>
  <si>
    <t xml:space="preserve"> Stalni porezi na nepokretnu imovinu</t>
  </si>
  <si>
    <t xml:space="preserve"> - porez na kuće za odmor</t>
  </si>
  <si>
    <t xml:space="preserve"> - porez na korištenje javnih površina</t>
  </si>
  <si>
    <t>Porez na nekretnine</t>
  </si>
  <si>
    <t xml:space="preserve"> Povremeni porezi na imovinu</t>
  </si>
  <si>
    <t xml:space="preserve"> - porez na promet nekretnina</t>
  </si>
  <si>
    <t xml:space="preserve"> POREZI NA ROBU I USLUGE</t>
  </si>
  <si>
    <t xml:space="preserve"> Porez na promet </t>
  </si>
  <si>
    <t xml:space="preserve"> - porez na potrošnju</t>
  </si>
  <si>
    <t xml:space="preserve"> Porezi na korištenje dobara ili izvođ.aktivnosti</t>
  </si>
  <si>
    <t xml:space="preserve"> - porez na tvrtku odnosno naziv</t>
  </si>
  <si>
    <t xml:space="preserve"> P O M O Ć I</t>
  </si>
  <si>
    <t xml:space="preserve"> POMOĆI INOZEMNIH VLADA</t>
  </si>
  <si>
    <t xml:space="preserve"> Tekuće pomoći Inozemnih vlada</t>
  </si>
  <si>
    <t xml:space="preserve"> POMOĆI OD MEĐ. ORGANIZACIJA I INST. EU</t>
  </si>
  <si>
    <t xml:space="preserve"> Kapitalne pomoći od međunarodnih organizacija</t>
  </si>
  <si>
    <t xml:space="preserve"> Kapitalne pomoći od međ. organizacija</t>
  </si>
  <si>
    <t xml:space="preserve"> POMOĆI IZ DRUGIH PRORAČUNA</t>
  </si>
  <si>
    <t xml:space="preserve"> Tekuće pomoći iz proračuna</t>
  </si>
  <si>
    <t xml:space="preserve">  - tekuće pomoći iz državnog proračuna</t>
  </si>
  <si>
    <t xml:space="preserve">  - tekuće pomoći iz županijskog proračuna</t>
  </si>
  <si>
    <t xml:space="preserve"> Kapitalne pomoći iz proračuna</t>
  </si>
  <si>
    <t xml:space="preserve">  - kapitalne pomoći iz državnog proračuna</t>
  </si>
  <si>
    <t xml:space="preserve">  - kapitalne pomoći iz državnog proračuna-porez na doh-otoci</t>
  </si>
  <si>
    <t xml:space="preserve">  - kapitalne pomoći iz županijskog proračuna</t>
  </si>
  <si>
    <t xml:space="preserve"> POMOĆI OD IZVANPRORAČUNSKIH KORISNIKA</t>
  </si>
  <si>
    <t xml:space="preserve"> Tekuće pomoći od izvanproračunskih korisnika</t>
  </si>
  <si>
    <t xml:space="preserve">  - tekuća pomoć HZZ-a za jav.radove </t>
  </si>
  <si>
    <t xml:space="preserve">  - tekuća pomoć HZZ-a za dj.vrtić </t>
  </si>
  <si>
    <t xml:space="preserve">  - tekuća pomoć Fonda za zaštitu okoliša </t>
  </si>
  <si>
    <t xml:space="preserve">  - tekuća pomoć Hrvatskih voda</t>
  </si>
  <si>
    <t xml:space="preserve">  - tekuća pomoć Lučke uprave</t>
  </si>
  <si>
    <t xml:space="preserve"> Kapitalna pomoći od izvanproračunskih korisnika</t>
  </si>
  <si>
    <t xml:space="preserve">  - kapitalna pomoć Fonda za zaštitu okoliša</t>
  </si>
  <si>
    <t xml:space="preserve">  - kapitalna pomoć Lučka uprava SDŽ</t>
  </si>
  <si>
    <t xml:space="preserve"> POMOĆI PRORAČ.KORISNIC.IZ NENADLEŽ.PRORAČ.</t>
  </si>
  <si>
    <t xml:space="preserve"> Tekuće pomoći proračun.korisnicima iz nenadlež.proračuna</t>
  </si>
  <si>
    <t xml:space="preserve">  - tekuća pomoć Minist.obrazovanja za dj.vrtić </t>
  </si>
  <si>
    <t xml:space="preserve">  - tekuća pomoć Ministarstva kulture za Knjižnicu</t>
  </si>
  <si>
    <t xml:space="preserve"> Kapital.pomoći proračun.korisnicima iz nenadlež.proračuna</t>
  </si>
  <si>
    <t xml:space="preserve">  - kapitalna pomoći Minist.kulture za knjižnicu </t>
  </si>
  <si>
    <t xml:space="preserve"> POMOĆI IZ DRŽ.PRORAČ.TEMELJEM PRIJENOSA EU</t>
  </si>
  <si>
    <t xml:space="preserve"> Tek.pomoći iz držav.prorač.temeljem prijenosa iz EU</t>
  </si>
  <si>
    <t xml:space="preserve"> Kapit.pomoći iz držav.prorač.temeljem prijenosa iz EU</t>
  </si>
  <si>
    <t xml:space="preserve"> PRIHODI OD IMOVINE</t>
  </si>
  <si>
    <t xml:space="preserve"> PRIHODI OD FINANCIJSKE IMOVINE</t>
  </si>
  <si>
    <t xml:space="preserve"> Kamate na oročena sredstva i depozite po viđenju</t>
  </si>
  <si>
    <t xml:space="preserve"> Prihodi od zateznih kamata</t>
  </si>
  <si>
    <t xml:space="preserve"> Prihodi od pozit. teč. razlika i razlika zbog primjene val. klauz.</t>
  </si>
  <si>
    <t xml:space="preserve"> Ostali prihodi od financijske imovine</t>
  </si>
  <si>
    <t xml:space="preserve"> PRIHODI OD NEFINANCIJSKE IMOVINE</t>
  </si>
  <si>
    <t xml:space="preserve"> Naknada za koncesije</t>
  </si>
  <si>
    <t xml:space="preserve"> - naknade za koncesije na pomorskom dobru</t>
  </si>
  <si>
    <t xml:space="preserve"> - naknade za ostale koncesije</t>
  </si>
  <si>
    <t xml:space="preserve"> Prihodi od zakupa i iznajmljivanja imovine</t>
  </si>
  <si>
    <t xml:space="preserve"> - prihodi od zakupa poljop.zemljišta</t>
  </si>
  <si>
    <t xml:space="preserve"> - prihodi od zakupa stambenih objekata</t>
  </si>
  <si>
    <t xml:space="preserve"> - prihodi od zakupa poslovnih objekata</t>
  </si>
  <si>
    <t xml:space="preserve"> - prihodi od davanja na korištenje imovine</t>
  </si>
  <si>
    <t xml:space="preserve"> Ostali prihodi od nefinancijske imovine</t>
  </si>
  <si>
    <t xml:space="preserve"> - prihodi od nak. za eksploatac.mineralnih sirovina</t>
  </si>
  <si>
    <t xml:space="preserve"> - prihodi od spomeničke rente</t>
  </si>
  <si>
    <t xml:space="preserve">Ost.nakn.za kor.nef.imovine-EKI </t>
  </si>
  <si>
    <t xml:space="preserve"> - naknada za promjenu namjene poljoprivred.zemljišta</t>
  </si>
  <si>
    <t xml:space="preserve"> Ostali prihodi od nefinanc.imovine</t>
  </si>
  <si>
    <t xml:space="preserve"> - naknade za legalizaciju objekata</t>
  </si>
  <si>
    <t xml:space="preserve"> PRIH. OD  PRISTOJBI I PO POSEBNIM PROPISIMA</t>
  </si>
  <si>
    <t xml:space="preserve"> UPRAVNE I ADMINISTRATIVNE PRISTOJBE</t>
  </si>
  <si>
    <t>Državne upravne i sudske pristojbe</t>
  </si>
  <si>
    <t>Državne upravne pristojbe</t>
  </si>
  <si>
    <t xml:space="preserve"> Gradske pristojbe i naknade</t>
  </si>
  <si>
    <t xml:space="preserve">  -gradske i općinske upravne pristojbe</t>
  </si>
  <si>
    <t xml:space="preserve"> Ostale upravne pristojbe i naknade</t>
  </si>
  <si>
    <t xml:space="preserve"> - prihodi od prodaje državnih biljega</t>
  </si>
  <si>
    <t xml:space="preserve"> Ostale pristojbe i naknade</t>
  </si>
  <si>
    <t xml:space="preserve">  -prihodi od boravišne pristojbe - TZ O.Jelsa</t>
  </si>
  <si>
    <t xml:space="preserve">  -prihodi od boravišne pristojbe - TZ Vrboske</t>
  </si>
  <si>
    <t xml:space="preserve"> PRIHODI PO POSEBNIM PROPISIMA</t>
  </si>
  <si>
    <t xml:space="preserve">  Prihodi vodnog gospodarsta</t>
  </si>
  <si>
    <t xml:space="preserve">  - vodni doprinos (8% doznaka Hrv.voda)</t>
  </si>
  <si>
    <t xml:space="preserve">  Doprinos za šume</t>
  </si>
  <si>
    <t xml:space="preserve">  - šumski doprinos</t>
  </si>
  <si>
    <t xml:space="preserve"> Ostali nespomenuti prihodi</t>
  </si>
  <si>
    <t xml:space="preserve"> - prihod Dječji vrtić</t>
  </si>
  <si>
    <t xml:space="preserve"> - prihod Knjižnica</t>
  </si>
  <si>
    <t xml:space="preserve"> - prihod Muzej</t>
  </si>
  <si>
    <t xml:space="preserve"> KOMUNALNI DOPRINOSI I NAKNADE</t>
  </si>
  <si>
    <t xml:space="preserve"> Komunalni doprinosi</t>
  </si>
  <si>
    <t xml:space="preserve"> - komunalni doprinosi</t>
  </si>
  <si>
    <t xml:space="preserve"> Komunalne naknade</t>
  </si>
  <si>
    <t xml:space="preserve"> - komunalne naknade</t>
  </si>
  <si>
    <t xml:space="preserve"> PRIH.OD PROD.ROBA, PRUŽENIH USL. I DONACIJE</t>
  </si>
  <si>
    <t xml:space="preserve"> PRIH.OD PRODAJE ROBA TE PRUŽENIH USLUGA</t>
  </si>
  <si>
    <t>Prihodi od prodaje proizvoda i usluga</t>
  </si>
  <si>
    <t xml:space="preserve"> Prihodi od pružanja usluga</t>
  </si>
  <si>
    <t xml:space="preserve"> DONACIJE OD PRAVNIH I FIZIČKIH OSOBA</t>
  </si>
  <si>
    <t xml:space="preserve"> Tekuće donacije</t>
  </si>
  <si>
    <t xml:space="preserve"> - kapitalne donacije </t>
  </si>
  <si>
    <t xml:space="preserve"> - kapitalne donacije trgovačkih društava</t>
  </si>
  <si>
    <t xml:space="preserve"> KAZNE, UPRAVNE MJERE I OSTALI PRIHODI</t>
  </si>
  <si>
    <t xml:space="preserve"> K A Z N E  I  UPRAVNE MJERE</t>
  </si>
  <si>
    <t xml:space="preserve"> Ostale kazne</t>
  </si>
  <si>
    <t xml:space="preserve"> - ostale nespomenute kazne</t>
  </si>
  <si>
    <t xml:space="preserve"> OSTALI PRIHODI</t>
  </si>
  <si>
    <t xml:space="preserve"> Ostali prihodi Općina</t>
  </si>
  <si>
    <t xml:space="preserve"> Ostali prihodi Dječji Vrtić</t>
  </si>
  <si>
    <t xml:space="preserve"> PRIH. OD PRODAJE NEFINANCIJSKE IMOVINE</t>
  </si>
  <si>
    <t xml:space="preserve"> PRIH.OD PRODAJE NEPROIZVED. DUGUTRAJ. IMOV.</t>
  </si>
  <si>
    <t xml:space="preserve"> PRIHODI OD PRODAJE MATERIJALNE IMOVINE</t>
  </si>
  <si>
    <t xml:space="preserve"> Prihodi od prodaje zemljišta</t>
  </si>
  <si>
    <t xml:space="preserve"> - prihodi od prodaje građevinskog zemljišta</t>
  </si>
  <si>
    <t xml:space="preserve"> - prihodi od prodaje nekretnina Jelkom</t>
  </si>
  <si>
    <t xml:space="preserve"> - prihodi od prodaje Ostala zemljišta</t>
  </si>
  <si>
    <t xml:space="preserve"> PRIH.OD PRODAJE PROIZVED.DUGOTRAJNE IMOVINE</t>
  </si>
  <si>
    <t xml:space="preserve"> PRIHODI OD PRODAJE GRAĐEVIN.OBJEKATA</t>
  </si>
  <si>
    <t xml:space="preserve"> Prihodi od prodaje stambenih objekata</t>
  </si>
  <si>
    <t xml:space="preserve"> - ostali stamben i objekti - (stanarsko pravo)</t>
  </si>
  <si>
    <t xml:space="preserve"> PRIMICI OD FINANC.IMOVINE I ZADUŽIVANJA</t>
  </si>
  <si>
    <t>PRIMICI OD PRODAJE DIONICA I UDJELA U GLAVNICI</t>
  </si>
  <si>
    <t>PRIMICI OD PRODAJE DIONICA I UDJELA U GLAVNICI 
TRGOVAČKIH DRUŠTAVA U JAVNOM SEKTORU</t>
  </si>
  <si>
    <t xml:space="preserve"> Dionice i udjeli u glavnici trgovačkih društava u javnom sektoru</t>
  </si>
  <si>
    <t>PRIMICI OD ZADUŽIVANJA</t>
  </si>
  <si>
    <t>PRIMLJENI KREDITI I ZAJMOVI OD KREDITNIH I
OSTALIH FIN.INSTITUCIJA U JAVNOM SEKTORU</t>
  </si>
  <si>
    <t xml:space="preserve"> Primljeni krediti od kreditnih institucija u javnom sektoru</t>
  </si>
  <si>
    <t>PRIMLJENI ZAJMOVI OD DRUGIH RAZINA VLASTI</t>
  </si>
  <si>
    <t xml:space="preserve"> Primljeni zajmovi od državnog proračuna</t>
  </si>
  <si>
    <t xml:space="preserve"> Primljeni zajmovi od državnog proračuna- kratkoročni</t>
  </si>
  <si>
    <t xml:space="preserve"> Primljeni zajmovi od državnog proračuna-dugoročni</t>
  </si>
  <si>
    <t xml:space="preserve"> U K U P N O   P R I H O D I  ( 6 + 7  +8 )</t>
  </si>
  <si>
    <t>Tablica 3.  Opći dio - RASHODI PO EKONOMSKOJ KLASIFIKACIJI</t>
  </si>
  <si>
    <t xml:space="preserve"> 3</t>
  </si>
  <si>
    <t xml:space="preserve"> R A S H O D I     P O S L O V A NJ A</t>
  </si>
  <si>
    <t xml:space="preserve"> 31</t>
  </si>
  <si>
    <t xml:space="preserve"> RASHODI ZA ZAPOSLENE</t>
  </si>
  <si>
    <t xml:space="preserve"> 311</t>
  </si>
  <si>
    <t xml:space="preserve"> PLAĆE (BRUTO)</t>
  </si>
  <si>
    <t xml:space="preserve"> Plaće za redovan rad</t>
  </si>
  <si>
    <t xml:space="preserve"> Plaće za prekovremeni rad</t>
  </si>
  <si>
    <t xml:space="preserve"> OSTALI RASHODI ZA ZAPOSLENE</t>
  </si>
  <si>
    <t xml:space="preserve"> Ostali rashodi za zaposlene</t>
  </si>
  <si>
    <t xml:space="preserve"> DOPRINOSI NA PLAĆE</t>
  </si>
  <si>
    <t xml:space="preserve"> Doprinosi za obvezno zdravstveno osiguranje</t>
  </si>
  <si>
    <t xml:space="preserve"> Doprinosi za obv.osig. u sluč. nezaposlenosti</t>
  </si>
  <si>
    <t xml:space="preserve"> MATERIJALNI RASHODI</t>
  </si>
  <si>
    <t xml:space="preserve"> NAKNADE TROŠKOVA ZAPOSLENIMA</t>
  </si>
  <si>
    <t xml:space="preserve"> Službena putovanja</t>
  </si>
  <si>
    <t xml:space="preserve"> Naknada za prijevoz na posao i s posla</t>
  </si>
  <si>
    <t xml:space="preserve"> Stručno usavršavanje zaposlenika</t>
  </si>
  <si>
    <t xml:space="preserve"> Ostale naknade troškova zaposlenima</t>
  </si>
  <si>
    <t xml:space="preserve"> RASHODI ZA MATERIJAL I ENERGIJU</t>
  </si>
  <si>
    <t xml:space="preserve"> Uredski materijal i ostali materijalni rashodi</t>
  </si>
  <si>
    <t xml:space="preserve"> Materijal i sirovine</t>
  </si>
  <si>
    <t xml:space="preserve"> Energija</t>
  </si>
  <si>
    <t xml:space="preserve"> Materijal i djelovi za tekuće i invest.održavanje</t>
  </si>
  <si>
    <t xml:space="preserve"> Sitni inventar</t>
  </si>
  <si>
    <t xml:space="preserve"> Službena, radna i zaštitna odjeća i obuća</t>
  </si>
  <si>
    <t xml:space="preserve"> RASHODI ZA USLUGE</t>
  </si>
  <si>
    <t xml:space="preserve"> Usluge telefona, pošte i prijevoza</t>
  </si>
  <si>
    <t xml:space="preserve"> Usluge tekućeg i investicijskog održavanja</t>
  </si>
  <si>
    <t xml:space="preserve"> Usluge promidžbe i informiranja</t>
  </si>
  <si>
    <t xml:space="preserve"> Komunalne usluge</t>
  </si>
  <si>
    <t xml:space="preserve"> Zakupnine i najamnine</t>
  </si>
  <si>
    <t xml:space="preserve"> Zdravstvene i veterinarske usluge</t>
  </si>
  <si>
    <t xml:space="preserve"> Intelektualne i osobne usluge</t>
  </si>
  <si>
    <t xml:space="preserve"> Računalne usluge</t>
  </si>
  <si>
    <t xml:space="preserve"> Ostale usluge</t>
  </si>
  <si>
    <t xml:space="preserve"> NAKNADA TROŠK. OSOBAMA IZVAN RAD.ODNOSA</t>
  </si>
  <si>
    <t xml:space="preserve"> Naknada troškova osobama izvan radnog odnosa</t>
  </si>
  <si>
    <t xml:space="preserve"> OSTALI NESPOMENUTI RASHODI POSLOVANJA</t>
  </si>
  <si>
    <t xml:space="preserve"> Naknada za rad predstavničkih i izvršnih tijela, povjer. i sl.</t>
  </si>
  <si>
    <t xml:space="preserve"> Premije osiguranja</t>
  </si>
  <si>
    <t xml:space="preserve"> Reprezentacija</t>
  </si>
  <si>
    <t xml:space="preserve"> Članarine i norme</t>
  </si>
  <si>
    <t xml:space="preserve"> Pristojbe i naknade</t>
  </si>
  <si>
    <t xml:space="preserve"> Troškovi sudskih postupaka</t>
  </si>
  <si>
    <t xml:space="preserve"> Ostali nespomenuti rashodi poslovanja</t>
  </si>
  <si>
    <t xml:space="preserve"> FINANCIJSKI RASHODI</t>
  </si>
  <si>
    <t xml:space="preserve"> KAMATE NA PRIMLJENE KREDITE I ZAJMOVE</t>
  </si>
  <si>
    <t xml:space="preserve"> Kamate na primljene kredite i zajmove u javnom sektoru</t>
  </si>
  <si>
    <t xml:space="preserve"> Kamate na primljene kredite i zajmove izvan javnog sektora</t>
  </si>
  <si>
    <t xml:space="preserve"> OSTALI FINANCIJSKI RASHODI</t>
  </si>
  <si>
    <t xml:space="preserve"> Bankarske usluge i usluge platnog prometa</t>
  </si>
  <si>
    <t xml:space="preserve"> Negativne tečajne razlike</t>
  </si>
  <si>
    <t xml:space="preserve"> Zatezne kamate</t>
  </si>
  <si>
    <t>Rashodi za usl.porezne uprave</t>
  </si>
  <si>
    <t>Naknada za zemljište</t>
  </si>
  <si>
    <t>Ost.nespom.financ.rashodi</t>
  </si>
  <si>
    <t xml:space="preserve"> SUBVENCIJE</t>
  </si>
  <si>
    <t xml:space="preserve"> SUBVENCIJE IZVAN JAVNOG SEKTORA</t>
  </si>
  <si>
    <t xml:space="preserve"> Subvencije poljoprivrednicima, obrtnicima i poduzetnicima</t>
  </si>
  <si>
    <t xml:space="preserve"> POMOĆI DANE U INOZEM. I UNUTAR OPĆEG PRORAČ.</t>
  </si>
  <si>
    <t xml:space="preserve"> POMOĆI UNUTAR OPĆEG PRORAČUNA</t>
  </si>
  <si>
    <t xml:space="preserve"> Tekuće pomoći unutar općeg proračuna</t>
  </si>
  <si>
    <t xml:space="preserve"> Kapitalne pomoći unutar općeg proračuna</t>
  </si>
  <si>
    <t xml:space="preserve"> POMOĆI PRORAČ.KORISNICIMA DRUGIH PRORAČUNA</t>
  </si>
  <si>
    <t xml:space="preserve"> Tekuće pomoći korisnicima drugih proračuna</t>
  </si>
  <si>
    <t xml:space="preserve"> Kapitalne pomoći korisnicima drugih proračuna</t>
  </si>
  <si>
    <t xml:space="preserve"> NAKNADE GRAĐANIMA I KUĆANSTVIMA</t>
  </si>
  <si>
    <t xml:space="preserve"> NAKNADE GRAĐANIMA I KUĆANSTVIMA IZ PRORAČ.</t>
  </si>
  <si>
    <t xml:space="preserve"> Naknade građanima i kućanstvima u novcu</t>
  </si>
  <si>
    <t xml:space="preserve"> Naknade građanima i kućanstvima u naravi</t>
  </si>
  <si>
    <t xml:space="preserve"> OSTALI RASHODI</t>
  </si>
  <si>
    <t xml:space="preserve"> TEKUĆE DONACIJE</t>
  </si>
  <si>
    <t xml:space="preserve"> Tekuće donacije u novcu</t>
  </si>
  <si>
    <t>Tekuće donacije u naravi</t>
  </si>
  <si>
    <t xml:space="preserve"> KAPITALNE DONACIJE</t>
  </si>
  <si>
    <t xml:space="preserve"> Kapitalne donacije neprofitnim organizacijama</t>
  </si>
  <si>
    <t>Kapitalne donacije građanima i kućanstvima</t>
  </si>
  <si>
    <t xml:space="preserve"> KAZNE, PENALI I NAKNADE ŠTETE</t>
  </si>
  <si>
    <t xml:space="preserve"> Naknade štete pravnim i fizičkim osobama</t>
  </si>
  <si>
    <t xml:space="preserve"> IZVANREDNI RASHODI</t>
  </si>
  <si>
    <t xml:space="preserve"> Nepredviđeni rashodi do visine proračunske pričuve</t>
  </si>
  <si>
    <t xml:space="preserve"> KAPITALNE POMOĆI</t>
  </si>
  <si>
    <t xml:space="preserve"> Kapitalne pomoći trg. društvima u javnom sektoru</t>
  </si>
  <si>
    <t xml:space="preserve"> RASHODI ZA NABAVU NEFINANCIJSKE IMOVINE</t>
  </si>
  <si>
    <t xml:space="preserve"> RASH. ZA NABAVU NEPROIZVED. DUGOTR. IMOVINE</t>
  </si>
  <si>
    <t xml:space="preserve"> MATERIJALNA IMOVINA - PRIRODNA BOGATSTVA</t>
  </si>
  <si>
    <t xml:space="preserve"> Zemljište</t>
  </si>
  <si>
    <t xml:space="preserve"> NEMATERIJALNA IMOVINA</t>
  </si>
  <si>
    <t xml:space="preserve"> Ostala prava</t>
  </si>
  <si>
    <t xml:space="preserve"> RASHODI ZA NABAVU PROIZV. DUGOTR. IMOVINE</t>
  </si>
  <si>
    <t xml:space="preserve"> GRAĐEVINSKI OBJEKTI</t>
  </si>
  <si>
    <t xml:space="preserve"> Stambeni objekti</t>
  </si>
  <si>
    <t xml:space="preserve"> Poslovni objekti</t>
  </si>
  <si>
    <t xml:space="preserve"> Ceste i ostali prometni objekti</t>
  </si>
  <si>
    <t xml:space="preserve"> Ostali građevinski objekti</t>
  </si>
  <si>
    <t xml:space="preserve"> POSTROJENJA I OPREMA</t>
  </si>
  <si>
    <t xml:space="preserve"> Uredska oprema i namještaj</t>
  </si>
  <si>
    <t xml:space="preserve"> Komunikacijska oprema</t>
  </si>
  <si>
    <t xml:space="preserve"> Oprema za održavanje i zaštitu</t>
  </si>
  <si>
    <t xml:space="preserve"> Medicinska i labaratorijska opema</t>
  </si>
  <si>
    <t xml:space="preserve"> Instrumenti, uređaji i strojevi</t>
  </si>
  <si>
    <t xml:space="preserve"> Sportska i glazbena  oprema</t>
  </si>
  <si>
    <t xml:space="preserve"> Uređaji, strojevi i oprema za ostale namjene</t>
  </si>
  <si>
    <t xml:space="preserve"> PRIJEVOZNA SREDSTVA</t>
  </si>
  <si>
    <t xml:space="preserve"> Plovila</t>
  </si>
  <si>
    <t xml:space="preserve"> KNJIGE, UMJET.DJELA I OSTALE VRIJEDNOSTI</t>
  </si>
  <si>
    <t xml:space="preserve"> Knjige u knjižnicama</t>
  </si>
  <si>
    <t xml:space="preserve"> Ostale nespomenute izložbene vrijednosti</t>
  </si>
  <si>
    <t xml:space="preserve"> NEMATERIJALNA PROIZVEDENA IMOVINA</t>
  </si>
  <si>
    <t xml:space="preserve"> Ulaganje u računalne programe</t>
  </si>
  <si>
    <t xml:space="preserve"> Umjetnička, literalna i znanstvena djela (prostor.planovi) </t>
  </si>
  <si>
    <t xml:space="preserve"> PLEMEN.METALI I OSTALE POHRANJENE VRIJED.</t>
  </si>
  <si>
    <t xml:space="preserve"> Pohranjene knjige, umjet.dijela i slične vrijednosti</t>
  </si>
  <si>
    <t xml:space="preserve"> RASHODI ZA DODATNA ULAGANJA NA NEFIN. IMOVINI</t>
  </si>
  <si>
    <t xml:space="preserve"> DODATNA ULAGANJA NA GRAĐEVIN. OBJEKTIMA</t>
  </si>
  <si>
    <t xml:space="preserve"> Dodatna ulaganja na građevinskim objektima</t>
  </si>
  <si>
    <t>UKUPNO RASHODI ( 3 + 4)</t>
  </si>
  <si>
    <t xml:space="preserve"> IZDACI ZA FINANCIJSKU IMOVINU I OTPLATE ZAJMOVA</t>
  </si>
  <si>
    <t>IZDACI ZA DANE ZAJMOVE I DEPOZITE</t>
  </si>
  <si>
    <t>IZDACI ZA DEPOZITE I JAMČEVNE POLOGE</t>
  </si>
  <si>
    <t xml:space="preserve"> Izdaci za dep.u kred.i ostalim fin.instituc.-tuzemni</t>
  </si>
  <si>
    <t xml:space="preserve"> IZDACI ZA OTPLATU GLAVNICE PRIMLJENIH KREDITA I ZAJMOVA</t>
  </si>
  <si>
    <t xml:space="preserve"> OTPLATA GLAVNICE PRIMLJENIH ZAJMOVA OD KREDITNIH I 
 OSTALIH FIN.INSTITUCIJA U JAVNOM SEKTORU</t>
  </si>
  <si>
    <t xml:space="preserve"> Otplata glavnice primljenih kredita i zajmova od kreditnih
 i ostalih financijskih institucija u javnom sektoru</t>
  </si>
  <si>
    <t xml:space="preserve"> OTPLATA GLAVNICE PRIMLJENIH ZAJMOVA OD DRUGIH RAZINA VLASTI</t>
  </si>
  <si>
    <t xml:space="preserve"> Otplata glavnice primljenih zajmova od državnog proračuna</t>
  </si>
  <si>
    <t>UKUPNO RASHODI I IZDACI ( 3 + 4 + 5)</t>
  </si>
  <si>
    <r>
      <t xml:space="preserve">  -prihodi od bor. Prist. za noćenje na pl. obj</t>
    </r>
    <r>
      <rPr>
        <sz val="8"/>
        <rFont val="Arial"/>
        <family val="2"/>
        <charset val="238"/>
      </rPr>
      <t>.</t>
    </r>
  </si>
  <si>
    <t>POLUGODIŠNJI IZVJEŠTAJ O IZVRŠENJU PRORAČUNA</t>
  </si>
  <si>
    <t>OPĆINE JELSA ZA 2025. GODINU</t>
  </si>
  <si>
    <t xml:space="preserve">Polugodišnji izvještaj o izvršenju proračuna za 2025.godinu sastoji se od: </t>
  </si>
  <si>
    <t>Tablica 4.  Opći dio - PRIHODI PREMA IZVORIMA FINANCIRANJA</t>
  </si>
  <si>
    <t xml:space="preserve">Izvori ID </t>
  </si>
  <si>
    <t>Opis (naziv)</t>
  </si>
  <si>
    <t>1</t>
  </si>
  <si>
    <t>Opći prihodi i primici</t>
  </si>
  <si>
    <t>3</t>
  </si>
  <si>
    <t>Vlastiti prihodi</t>
  </si>
  <si>
    <t>3.1</t>
  </si>
  <si>
    <t>Vlastiti prihodi Općina Jelsa</t>
  </si>
  <si>
    <t>3.2</t>
  </si>
  <si>
    <t>Vlastiti prihodi Dječji vrtić</t>
  </si>
  <si>
    <t>3.3</t>
  </si>
  <si>
    <t>Vlastiti prihodi Općinska knjižnica</t>
  </si>
  <si>
    <t>3.4</t>
  </si>
  <si>
    <t>Vlastiti prihodi Muzej</t>
  </si>
  <si>
    <t>4</t>
  </si>
  <si>
    <t>Prihodi za posebne namjene</t>
  </si>
  <si>
    <t>4.1</t>
  </si>
  <si>
    <t>Prihodi za posebne namjene ostalo</t>
  </si>
  <si>
    <t>4.2</t>
  </si>
  <si>
    <t>Prihodi za posebne namjene kon.pom.dobro</t>
  </si>
  <si>
    <t>4.3</t>
  </si>
  <si>
    <t>Prihodi za posebne namjene-vodni doprinos</t>
  </si>
  <si>
    <t>4.4</t>
  </si>
  <si>
    <t>Prihodi za posebne namjene-bor.pr. TZ Jelsa</t>
  </si>
  <si>
    <t>4.5</t>
  </si>
  <si>
    <t>Prihodi za posebne namjene-bor.pr. TZ Vrboska</t>
  </si>
  <si>
    <t>4.6</t>
  </si>
  <si>
    <t>Prihodi za posebne namjene -bor.pr. Plovni objekt</t>
  </si>
  <si>
    <t>5</t>
  </si>
  <si>
    <t>Pomoći</t>
  </si>
  <si>
    <t>5.1</t>
  </si>
  <si>
    <t>Pomoći Općina Jelsa</t>
  </si>
  <si>
    <t>5.2</t>
  </si>
  <si>
    <t>Pomoći Muzej</t>
  </si>
  <si>
    <t>5.3</t>
  </si>
  <si>
    <t>Pomoći Općinska knjižnica</t>
  </si>
  <si>
    <t>6</t>
  </si>
  <si>
    <t>Donacije</t>
  </si>
  <si>
    <t>6.1</t>
  </si>
  <si>
    <t>Donacije Općina Jelsa</t>
  </si>
  <si>
    <t>6.2</t>
  </si>
  <si>
    <t>Donacije Knjižnica</t>
  </si>
  <si>
    <t>7</t>
  </si>
  <si>
    <t>Prih.od.nefinanc.imovine i nak.štete od osiguranja</t>
  </si>
  <si>
    <t>8</t>
  </si>
  <si>
    <t>Namjenski primici</t>
  </si>
  <si>
    <t xml:space="preserve"> U K U P N O   P R I H O D I </t>
  </si>
  <si>
    <t>Tablica 5.  Opći dio - RASHODI PREMA IZVORIMA FINANCIRANJA</t>
  </si>
  <si>
    <t>Namjenski primici od zaduživanja</t>
  </si>
  <si>
    <t>9</t>
  </si>
  <si>
    <t>Viškovi</t>
  </si>
  <si>
    <t xml:space="preserve"> U K U P N O   R A S H O D I </t>
  </si>
  <si>
    <t>Tablica 6.  Opći dio - RASHODI PREMA FUNCIJSKOJ KLASIFIKACIJI</t>
  </si>
  <si>
    <t>Br.
oznaka</t>
  </si>
  <si>
    <t>Izvršeno 1-6/2024.god.</t>
  </si>
  <si>
    <t>Izvorni plan
za 2025.g.</t>
  </si>
  <si>
    <t>Izvršeno 1-6/2025.god.</t>
  </si>
  <si>
    <t>01</t>
  </si>
  <si>
    <t>Opće javne usluge</t>
  </si>
  <si>
    <t>011</t>
  </si>
  <si>
    <t>Izvršna i zakonodavna tijela, financ. i fisk.poslovi</t>
  </si>
  <si>
    <t>013</t>
  </si>
  <si>
    <t>Opće usluge</t>
  </si>
  <si>
    <t>018</t>
  </si>
  <si>
    <t>Prijenosi općeg karaktera</t>
  </si>
  <si>
    <t>03</t>
  </si>
  <si>
    <t>Javni red i sigurnost</t>
  </si>
  <si>
    <t>031</t>
  </si>
  <si>
    <t>Usluge policije</t>
  </si>
  <si>
    <t>032</t>
  </si>
  <si>
    <t>Usluge protupožarne zaštite</t>
  </si>
  <si>
    <t>036</t>
  </si>
  <si>
    <t>Rash.za jav.red i sigurnost koji nisu drugdje svrstani</t>
  </si>
  <si>
    <t>04</t>
  </si>
  <si>
    <t>Ekonomski poslovi</t>
  </si>
  <si>
    <t>042</t>
  </si>
  <si>
    <t>Poljoprivreda, šumarstvo i ribarstvo</t>
  </si>
  <si>
    <t>045</t>
  </si>
  <si>
    <t>Promet</t>
  </si>
  <si>
    <t>047</t>
  </si>
  <si>
    <t>Ostale industrije</t>
  </si>
  <si>
    <t>05</t>
  </si>
  <si>
    <t>Zaštita okoliša</t>
  </si>
  <si>
    <t>051</t>
  </si>
  <si>
    <t>Gospodarenje otpadom</t>
  </si>
  <si>
    <t>052</t>
  </si>
  <si>
    <t>Gospodarenje otpadnim vodama</t>
  </si>
  <si>
    <t>06</t>
  </si>
  <si>
    <t>Usluge unapređenja stanovanja i zajednice</t>
  </si>
  <si>
    <t>062</t>
  </si>
  <si>
    <t>Razvoj zajednice</t>
  </si>
  <si>
    <t>063</t>
  </si>
  <si>
    <t>Opskrba vodom</t>
  </si>
  <si>
    <t>064</t>
  </si>
  <si>
    <t>Ulična rasvjeta</t>
  </si>
  <si>
    <t>066</t>
  </si>
  <si>
    <t>Rashodi stanovanja i dr.komun.pogodnosti</t>
  </si>
  <si>
    <t>07</t>
  </si>
  <si>
    <t>Zdravstvo</t>
  </si>
  <si>
    <t>072</t>
  </si>
  <si>
    <t>Službe za vanjske pacijente</t>
  </si>
  <si>
    <t>076</t>
  </si>
  <si>
    <t>Poslovi i usluge zdravstva koji nisu drugdje svrstani</t>
  </si>
  <si>
    <t>08</t>
  </si>
  <si>
    <t>Rekreacija, kultura i religija</t>
  </si>
  <si>
    <t>081</t>
  </si>
  <si>
    <t>Službe rekreacije i sporta</t>
  </si>
  <si>
    <t>082</t>
  </si>
  <si>
    <t>Službe kulture</t>
  </si>
  <si>
    <t>Kultura knjižnica</t>
  </si>
  <si>
    <t xml:space="preserve">082 </t>
  </si>
  <si>
    <t>Kultura - Muzej</t>
  </si>
  <si>
    <t>084</t>
  </si>
  <si>
    <t>Religijske i druge službe zajednice</t>
  </si>
  <si>
    <t>086</t>
  </si>
  <si>
    <t>Rashodi za rekreaciju, kulturu i religiju koji nisu dr.svrstani</t>
  </si>
  <si>
    <t>09</t>
  </si>
  <si>
    <t>Obrazovanje</t>
  </si>
  <si>
    <t>091</t>
  </si>
  <si>
    <t>Predškolsko i osnovno obrazovanje</t>
  </si>
  <si>
    <t>Predškolsko obrazovanje-Vrtić</t>
  </si>
  <si>
    <t>Vrtić-zgrada</t>
  </si>
  <si>
    <t>092</t>
  </si>
  <si>
    <t>Srednjoškolsko obrazovanje</t>
  </si>
  <si>
    <t>096</t>
  </si>
  <si>
    <t>Dodatno usluge u obrazovanju</t>
  </si>
  <si>
    <t>10</t>
  </si>
  <si>
    <t>Socijalna zaštita</t>
  </si>
  <si>
    <t>101</t>
  </si>
  <si>
    <t>Bolest i invaliditet</t>
  </si>
  <si>
    <t>102</t>
  </si>
  <si>
    <t>Starost</t>
  </si>
  <si>
    <t>104</t>
  </si>
  <si>
    <t>Obitelj i djeca</t>
  </si>
  <si>
    <t>106</t>
  </si>
  <si>
    <t>Stanovanje</t>
  </si>
  <si>
    <t>107</t>
  </si>
  <si>
    <t>Socijalna pomoć stanovništvu (nije u redov.progr.)</t>
  </si>
  <si>
    <t>109</t>
  </si>
  <si>
    <t>Aktivnosi soc.zaštite koje nisu drugdje svrstani</t>
  </si>
  <si>
    <t>Tablica 7.  Opći dio -  RAČUN FINANCIRANJA PREMA EKONOMSKOJ KLASIFIKACIJI</t>
  </si>
  <si>
    <t>O P I S  (naziv)</t>
  </si>
  <si>
    <t>Plan 2026.</t>
  </si>
  <si>
    <t>Projekcije 2027.</t>
  </si>
  <si>
    <t>Projekcije 2028.</t>
  </si>
  <si>
    <t xml:space="preserve"> 8</t>
  </si>
  <si>
    <t xml:space="preserve"> 83</t>
  </si>
  <si>
    <t xml:space="preserve"> PRIMICI OD PRODAJE DIONICA I UDJELA U GLAVNICI</t>
  </si>
  <si>
    <t xml:space="preserve"> 832</t>
  </si>
  <si>
    <t xml:space="preserve"> PRIMICI OD PRODAJE DIONICA I UDJELA U GLAVNICI 
 TRGOVAČKIH DRUŠTAVA U JAVNOM SEKTORU</t>
  </si>
  <si>
    <t xml:space="preserve"> 8321</t>
  </si>
  <si>
    <t xml:space="preserve"> 84</t>
  </si>
  <si>
    <t xml:space="preserve"> PRIMICI OD ZADUŽIVANJA</t>
  </si>
  <si>
    <t xml:space="preserve"> 842</t>
  </si>
  <si>
    <t xml:space="preserve"> PRIMLJENI KREDITI I ZAJMOVI OD KREDITNIH I OSTALIH 
 FINANCIJSKIH INSTITUCIJA U JAVNOM SEKTORU</t>
  </si>
  <si>
    <t xml:space="preserve"> 8422</t>
  </si>
  <si>
    <t xml:space="preserve"> 847</t>
  </si>
  <si>
    <t xml:space="preserve"> PRIMLJENI ZAJMOVI OD DRUGIH RAZINA VLASTI</t>
  </si>
  <si>
    <t xml:space="preserve"> 8471</t>
  </si>
  <si>
    <t xml:space="preserve"> 84711</t>
  </si>
  <si>
    <t xml:space="preserve"> Primljeni zajmovi od državnog proračuna-kratkoročni</t>
  </si>
  <si>
    <t xml:space="preserve"> 84712</t>
  </si>
  <si>
    <t xml:space="preserve"> 5</t>
  </si>
  <si>
    <t xml:space="preserve"> IZDACI ZA FINANC. IMOVINU I OTPLATE ZAJMOVA</t>
  </si>
  <si>
    <t xml:space="preserve"> 51</t>
  </si>
  <si>
    <t xml:space="preserve"> IZDACI ZA DANE ZAJMOVE</t>
  </si>
  <si>
    <t xml:space="preserve"> 518</t>
  </si>
  <si>
    <t xml:space="preserve"> 5181</t>
  </si>
  <si>
    <t xml:space="preserve"> Izdaci za dep.u kred. i ostalim fin. Institucijama -tuzemni</t>
  </si>
  <si>
    <t xml:space="preserve"> 54</t>
  </si>
  <si>
    <t xml:space="preserve"> 542</t>
  </si>
  <si>
    <t xml:space="preserve"> OTPLATA GLAVNICE PRIMLJENIH  KREDITA I ZAJMOVA OD 
 DRUGIH RAZINA VLASTI</t>
  </si>
  <si>
    <t xml:space="preserve"> 5422</t>
  </si>
  <si>
    <t xml:space="preserve"> Otplata glavnice primljenih kredita i zajmova od kreditnih i
 ostalih financijskih institucija u javnom sektoru</t>
  </si>
  <si>
    <t xml:space="preserve"> 547</t>
  </si>
  <si>
    <t xml:space="preserve"> OTPLATA GLAVNICE PRIMLJENIH  ZAJMOVA OD 
 DRUGIH RAZINA VLASTI</t>
  </si>
  <si>
    <t xml:space="preserve"> 5471</t>
  </si>
  <si>
    <t xml:space="preserve"> Otplata glavnice primljenih  zajmova od državnog proračuna
 </t>
  </si>
  <si>
    <t xml:space="preserve"> IZNOS NETO FINANCIRANJA</t>
  </si>
  <si>
    <t xml:space="preserve"> Tablica 8.  Opći dio - RAČUN FINANCIRANJA PREMA IZVORIMA FINANCIRANJA</t>
  </si>
  <si>
    <t>Izvori 8 - Namjenski primici</t>
  </si>
  <si>
    <t>Izvori 81 - Primici od zaduživanja</t>
  </si>
  <si>
    <t>Izvori 82 - Primici od financijske imovine</t>
  </si>
  <si>
    <t>UKUPNI PRIMICI</t>
  </si>
  <si>
    <t>Izvori 11 - Opći prihodi i primici</t>
  </si>
  <si>
    <t>Izvori 71 - Prihodi od nef.imovine i naknade štete od osiguranja</t>
  </si>
  <si>
    <t>UKUPNI IZDACI</t>
  </si>
  <si>
    <t>RAZDJEL 001</t>
  </si>
  <si>
    <t>JEDINSTVENA UPRAVA, PREDSTAVNIČKA I IZVRŠNA TIJELA</t>
  </si>
  <si>
    <t>Izvor: 1</t>
  </si>
  <si>
    <t>Izvor: 4</t>
  </si>
  <si>
    <t xml:space="preserve">Prihodi za posebne namjene </t>
  </si>
  <si>
    <t>Izvor: 4.1</t>
  </si>
  <si>
    <t>Izvor: 4.2</t>
  </si>
  <si>
    <t>Izvor: 4.3</t>
  </si>
  <si>
    <t>Izvor: 4.4</t>
  </si>
  <si>
    <t>Izvor: 4.5</t>
  </si>
  <si>
    <t>Izvor: 4.6</t>
  </si>
  <si>
    <t>Izvor: 5</t>
  </si>
  <si>
    <t>Izvor: 6</t>
  </si>
  <si>
    <t>Izvor: 7</t>
  </si>
  <si>
    <t xml:space="preserve"> Prihodi od prodaje ili zamjene nefinancijske imovine  i naknade s naslova osiguranja </t>
  </si>
  <si>
    <t>Izvor: 8</t>
  </si>
  <si>
    <t>Prihodi od zaduživanja</t>
  </si>
  <si>
    <t>GLAVA/RKP 00101</t>
  </si>
  <si>
    <t xml:space="preserve">OPĆINSKO VIJEĆE, NAČELNIK I JEDINSTVENI UPRAVNI ODJEL  </t>
  </si>
  <si>
    <t>PROGRAM 1001</t>
  </si>
  <si>
    <t>Izvršna uprava i administracija</t>
  </si>
  <si>
    <t>Aktivnost A100001</t>
  </si>
  <si>
    <t>Rad općinske uprave i administracije</t>
  </si>
  <si>
    <t>Razred (rashod/izdatak) 3</t>
  </si>
  <si>
    <t>RASHODI POSLOVANJA</t>
  </si>
  <si>
    <t>Skupina (rashod/izdatak) 31</t>
  </si>
  <si>
    <t>RASHODI ZA ZAPOSLENE</t>
  </si>
  <si>
    <t>Skupina (rashod/izdatak) 32</t>
  </si>
  <si>
    <t>MATERIJALNI RASHODI</t>
  </si>
  <si>
    <t>Aktivnost A100002</t>
  </si>
  <si>
    <t>Aktivnost: Opće usluge i pričuva</t>
  </si>
  <si>
    <t>Skupina (rashod/izdatak) 38</t>
  </si>
  <si>
    <t>RASHODI ZA DONACIJE, KAZNE,NAKNADE ŠTETA I KAPITALNE POMOĆI</t>
  </si>
  <si>
    <t>Kapitalni projekt K100003</t>
  </si>
  <si>
    <t>Opremanje i informatizacija</t>
  </si>
  <si>
    <t>Razred (rashod/izdatak) 4</t>
  </si>
  <si>
    <t>RASHODI ZA NAB.NEF.IMOVINE</t>
  </si>
  <si>
    <t>Skupina (rashod/izdatak) 42</t>
  </si>
  <si>
    <t>PROIZV.DUGOTRAJNA IMOVINA</t>
  </si>
  <si>
    <t>PROGRAM 1002</t>
  </si>
  <si>
    <t>Izvršavanje financijskih obveza</t>
  </si>
  <si>
    <t>Financijski poslovi</t>
  </si>
  <si>
    <t>Skupina (rashod/izdatak) 34</t>
  </si>
  <si>
    <t>FINANCIJSKI RASHODI</t>
  </si>
  <si>
    <t>PROGRAM 1003</t>
  </si>
  <si>
    <t>Potpora održav. reda i sigurnosti</t>
  </si>
  <si>
    <t>Skupina (rashod/izdatak) 36</t>
  </si>
  <si>
    <t>POMOĆI DANE U INOZ.I UNUT. O.PRORAČ.</t>
  </si>
  <si>
    <t>Protupožarna i civilna zaštita</t>
  </si>
  <si>
    <t>PROGRAM 1004</t>
  </si>
  <si>
    <t>Poticaj razvoju poduzetništva</t>
  </si>
  <si>
    <t>Poticaji poljoprivred.,obrt. i malim poduzet.</t>
  </si>
  <si>
    <t>Skupina (rashod/izdatak) 35</t>
  </si>
  <si>
    <t>SUBVENCIJE</t>
  </si>
  <si>
    <t>PROGRAM 1005</t>
  </si>
  <si>
    <t>Održ.i izgr.cesta, luka i jav.pov.</t>
  </si>
  <si>
    <t>Održavanje cesta i javnih površina</t>
  </si>
  <si>
    <t>Održavanje pomorskog dobra</t>
  </si>
  <si>
    <t>Izgradnja cesta i jav.površina</t>
  </si>
  <si>
    <t>Prihodi od prodaje nefin. Im.</t>
  </si>
  <si>
    <t>Kapitalni projekt K100004</t>
  </si>
  <si>
    <t>Izgradnja luka,sidrišta</t>
  </si>
  <si>
    <t>PROGRAM 1006</t>
  </si>
  <si>
    <t>Promicanje i razvoj turizma</t>
  </si>
  <si>
    <t>Promicanje turizma</t>
  </si>
  <si>
    <t>Kapitalni projekt K100002</t>
  </si>
  <si>
    <t>Program ''Etno-eko''</t>
  </si>
  <si>
    <t>PROGRAM 1007</t>
  </si>
  <si>
    <t xml:space="preserve">Zaštita okoliša </t>
  </si>
  <si>
    <t>Čišćenje, deratizacija i dezinsekcija</t>
  </si>
  <si>
    <t>Izgr.objekata i kupnja opreme za zaštitu okoliša</t>
  </si>
  <si>
    <t>Zaštita bioraznolikosti i krajolika</t>
  </si>
  <si>
    <t>PROGRAM 1008</t>
  </si>
  <si>
    <t>Unapređ.stanovanja i zajednice</t>
  </si>
  <si>
    <t>Izrada planova</t>
  </si>
  <si>
    <t>Opskrba vodom - razvoj mreže</t>
  </si>
  <si>
    <t>Aktivnost A100003</t>
  </si>
  <si>
    <t>Održavanje javne rasvjete</t>
  </si>
  <si>
    <t>Postavljanje javne rasvjete</t>
  </si>
  <si>
    <t xml:space="preserve"> Prihodi od prodajeili zamjene nefinancijske imovine  i naknade s naslova osiguranja </t>
  </si>
  <si>
    <t>Aktivnost A100005</t>
  </si>
  <si>
    <t>Održavanje parkova i zelenih površina</t>
  </si>
  <si>
    <t>Aktivnost A100006</t>
  </si>
  <si>
    <t xml:space="preserve"> Opskrba vodom za javne potrebe</t>
  </si>
  <si>
    <t>Aktivnost A100007</t>
  </si>
  <si>
    <t xml:space="preserve">Održavanje zgrada </t>
  </si>
  <si>
    <t>Kapitalni projekt K100008</t>
  </si>
  <si>
    <t>Otkup zgrade HZJZ u Jelsi</t>
  </si>
  <si>
    <t>Izvor: 3</t>
  </si>
  <si>
    <t>Kapitalni projekt K100009</t>
  </si>
  <si>
    <t>Uređenje groblja</t>
  </si>
  <si>
    <t>Kapitalni projekt K100010</t>
  </si>
  <si>
    <t>Obnova zgrade ''Društveni dom''</t>
  </si>
  <si>
    <t>Kapitalni projekt K100011</t>
  </si>
  <si>
    <t>Adriatic ribarski muzej</t>
  </si>
  <si>
    <t>PROGRAM 1009</t>
  </si>
  <si>
    <t>Unapređenje zdravstva</t>
  </si>
  <si>
    <t>Izdaci za zdravstvenu djelatnost</t>
  </si>
  <si>
    <t>Donacije za zdravstvenu djelatnost</t>
  </si>
  <si>
    <t>PROGRAM 1010</t>
  </si>
  <si>
    <t>Poticaj unapređ. i razvoju sporta</t>
  </si>
  <si>
    <t>Održavanje sportskih objekata</t>
  </si>
  <si>
    <t>Tekuće donacije sportskim udrugama</t>
  </si>
  <si>
    <t>Izgradnja sportskih objekata</t>
  </si>
  <si>
    <t>PROGRAM 1011</t>
  </si>
  <si>
    <t>Donac.i program.djelat.u kulturi</t>
  </si>
  <si>
    <t>Muzejska djelatnost</t>
  </si>
  <si>
    <t>Ostale kulturne aktivnosti</t>
  </si>
  <si>
    <t>POMOĆI UNUTAR OPĆEG PRORAČUNA</t>
  </si>
  <si>
    <t>Održavanje spomenika kulture</t>
  </si>
  <si>
    <t>Aktivnost A100004</t>
  </si>
  <si>
    <t>Donacije ustanovama i udrug. u kulturi</t>
  </si>
  <si>
    <t>PROGRAM 1012</t>
  </si>
  <si>
    <t>Potpore vjerskim zajednicama</t>
  </si>
  <si>
    <t>Potpore političkim strankama</t>
  </si>
  <si>
    <t>Potpore ostalim udrugama i org.</t>
  </si>
  <si>
    <t>OSTALI RASHODI</t>
  </si>
  <si>
    <t>PROGRAM 1013</t>
  </si>
  <si>
    <t>Unapređenje školstava</t>
  </si>
  <si>
    <t>Donacije školama</t>
  </si>
  <si>
    <t>PROGRAM 1014</t>
  </si>
  <si>
    <t>Socijalna skrb i socijalne pomoći</t>
  </si>
  <si>
    <t>Pomoći građanima i kućanstvima</t>
  </si>
  <si>
    <t>Skupina (rashod/izdatak) 37</t>
  </si>
  <si>
    <t>NAKNADE GRAĐANIMA I KUĆ.</t>
  </si>
  <si>
    <t>Donacije org.i udrugama socijalne skrbi</t>
  </si>
  <si>
    <t>Izgradnja doma za starije i nemoćne</t>
  </si>
  <si>
    <t>RASH.ZA NAB.NEF.IMOVINE</t>
  </si>
  <si>
    <t>RASH.ZA NAB.PR.DUG.IMOVINE</t>
  </si>
  <si>
    <t>PROGRAM 1015</t>
  </si>
  <si>
    <t>Unapređenje predškolskog odgoja</t>
  </si>
  <si>
    <t>Kapitalni projekt K100001</t>
  </si>
  <si>
    <t>Izgradnja dječjeg vrtića Jelsa</t>
  </si>
  <si>
    <t>GLAVA/RKP 00102</t>
  </si>
  <si>
    <t>DJEČJI VRTIĆ JELSA</t>
  </si>
  <si>
    <t>Predškolski odgoj</t>
  </si>
  <si>
    <t>Odgojno i administrat.tehničko osoblje</t>
  </si>
  <si>
    <t>Ost.materijalni i fin.rashodi</t>
  </si>
  <si>
    <t>Darovi djeci</t>
  </si>
  <si>
    <t>Nabavka opreme</t>
  </si>
  <si>
    <t>GLAVA/RKP 00103</t>
  </si>
  <si>
    <t>OPĆINSKA KNJIŽNICA I ČITAONICA JELSA</t>
  </si>
  <si>
    <t>Knjižnička djelatnost</t>
  </si>
  <si>
    <t>Izvršna tijela i administracija</t>
  </si>
  <si>
    <t>Nabava i izgradnja objekata i opreme</t>
  </si>
  <si>
    <t>Skupina (rashod/izdatak) 45</t>
  </si>
  <si>
    <t>RASH.ZA DOD.ULAG.NA NEF.IMOVINI</t>
  </si>
  <si>
    <t>GLAVA/RKP 00104</t>
  </si>
  <si>
    <t>MUZEJ OPĆINE JELSA</t>
  </si>
  <si>
    <t>Održavanje objekata</t>
  </si>
  <si>
    <t xml:space="preserve"> Održavanje pokretnih kulturnih dobara</t>
  </si>
  <si>
    <t>Izložbe</t>
  </si>
  <si>
    <t>Kapitalni projekt K100005</t>
  </si>
  <si>
    <t>Nabava opreme</t>
  </si>
  <si>
    <t>Kapitalni projekt K100006</t>
  </si>
  <si>
    <t>Sanacija vinogradarske zbirke Pitve</t>
  </si>
  <si>
    <t>ŠIFRA</t>
  </si>
  <si>
    <t>NAZIV</t>
  </si>
  <si>
    <t>Indeks
4/3</t>
  </si>
  <si>
    <t>Indeks
4/2</t>
  </si>
  <si>
    <t>Indeks
5/3</t>
  </si>
  <si>
    <t>IZVORNI PLAN 2025</t>
  </si>
  <si>
    <t xml:space="preserve"> </t>
  </si>
  <si>
    <t>IZVRŠENO 06/24</t>
  </si>
  <si>
    <t>IZVRŠENO 06/25</t>
  </si>
  <si>
    <t>Indeks
6/4</t>
  </si>
  <si>
    <t xml:space="preserve">Općina Jelsa </t>
  </si>
  <si>
    <t>Jelsa, 30.09.2025.</t>
  </si>
  <si>
    <t xml:space="preserve">                  </t>
  </si>
  <si>
    <t>POSEBNI IZVJEŠTAJI U POLUGODIŠNJEM IZVJEŠTAJU O IZVRŠENJU PRORAČUNA OPĆINE JELSA</t>
  </si>
  <si>
    <t>1.</t>
  </si>
  <si>
    <t>IZVJEŠTAJ O KORIŠTENJU PRORAČUNSKE ZALIHE U RAZDOBLJU OD 1-6/ 2025.G.</t>
  </si>
  <si>
    <t>2.</t>
  </si>
  <si>
    <t>IZVJEŠTAJ O ZADUŽIVANJU NA DOMAĆEM I STRANOM TRŽIŠTU NOVCA I KAPITALA U RAZDOBLJU OD 1-6/2025.G.</t>
  </si>
  <si>
    <t>3.</t>
  </si>
  <si>
    <t xml:space="preserve"> IZVJEŠTAJ O DANIM JAMSTVIMA I PLAĆANJIMA PO PROTESTIRANIM JAMSTVIMA U RAZDOBLJU OD   1-6/2025. G.</t>
  </si>
  <si>
    <t>U razdoblju od 1. siječnja do 30. lipnja 2025. godine nisu korištena sredstva Proračunske zalihe.</t>
  </si>
  <si>
    <t>epidemija, ekoloških i ostalih nepredvidivih nesreća odnosno izvanrednih događaja tijekom godine.</t>
  </si>
  <si>
    <t>Sredstva proračunske zalihe koriste se za financiranje rashoda nastalih pri otklanjanju posljedica elementarnih nepogoda,</t>
  </si>
  <si>
    <t>Sukladno članku 65. i 66. Zakona o proračunu („Narodne novine“ broj 144/21)</t>
  </si>
  <si>
    <t>Izvještaj o korištenju proračunske zalihe u 1-6/2025. godini</t>
  </si>
  <si>
    <t>Na dan 30.06.2025. godine Općina Jelsa u svojim poslovnim knjigama nema dana jamstva I plaćanja po protestiranim jamstvima.</t>
  </si>
  <si>
    <t>Člankom 80. Zakona o proračunu (NN 144/2021) je propisano donošenje Izvještaja o danim jamstvima i plaćanjima po protestiranim jamstvima.</t>
  </si>
  <si>
    <t>IZVJEŠTAJ O DANIM JAMSTVIMA I PLAĆANJIMA PO PROTESTIRANIM JAMSTVIMA ZA 1-6/2025. G.</t>
  </si>
  <si>
    <t>U K U P N O   (1 + 2 + 3 + 4)</t>
  </si>
  <si>
    <t>U K U P N O   (3 + 4)</t>
  </si>
  <si>
    <t>U K U P N O</t>
  </si>
  <si>
    <t>Inozemni
dugoročni
krediti
i zajmovi</t>
  </si>
  <si>
    <t>4.</t>
  </si>
  <si>
    <t>Inozemni
kratkoročni
krediti
i zajmovi</t>
  </si>
  <si>
    <t>U K U P N O   (1 + 2)</t>
  </si>
  <si>
    <t>Tuzemni
dugoročni
krediti
i zajmovi</t>
  </si>
  <si>
    <t>Tuzemni
kratkoročni
krediti
i zajmovi</t>
  </si>
  <si>
    <t>Ugovorena kamatna stopa</t>
  </si>
  <si>
    <t>Datum
dospjeća
posljednjeg obroka</t>
  </si>
  <si>
    <t>Datum
primanja
zajma</t>
  </si>
  <si>
    <t>Revalorizacija/
tečajne razlike
u tekućoj godini</t>
  </si>
  <si>
    <t>Stanje kredita 
i zajma
30.06.2025.</t>
  </si>
  <si>
    <t>Primljeni krediti 
i zajmovi u
2025. godini</t>
  </si>
  <si>
    <t>Otplata
glavnice</t>
  </si>
  <si>
    <t>Stanje kredita
 i zajma 01.01.2025.</t>
  </si>
  <si>
    <t>Ugovorena
 valuta i iznos</t>
  </si>
  <si>
    <t>Naziv pravne osobe</t>
  </si>
  <si>
    <t>Vrsta kredita
 i zajmova</t>
  </si>
  <si>
    <t>Red.
br.</t>
  </si>
  <si>
    <t>IZVJEŠTAJ O ZADUŽIVANJU NA DOMAĆEM I STRANOM TRŽIŠTU NOVCA I KAPITALA U 1-6/2025.G.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</si>
</sst>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;_-@_-"/>
    <numFmt numFmtId="165" formatCode="0.000%"/>
    <numFmt numFmtId="166" formatCode="_-* #,##0.00\ &quot;kn&quot;_-;\-* #,##0.00\ &quot;kn&quot;_-;_-* &quot;-&quot;??\ &quot;kn&quot;_-;_-@_-"/>
  </numFmts>
  <fonts count="5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4"/>
      <name val="Palatino Linotype"/>
      <family val="1"/>
      <charset val="238"/>
    </font>
    <font>
      <b/>
      <sz val="9"/>
      <name val="Algerian"/>
      <family val="5"/>
    </font>
    <font>
      <b/>
      <sz val="7"/>
      <name val="Algerian"/>
      <family val="5"/>
    </font>
    <font>
      <b/>
      <sz val="10"/>
      <name val="Palatino Linotype"/>
      <family val="1"/>
      <charset val="238"/>
    </font>
    <font>
      <sz val="10"/>
      <name val="Palatino Linotype"/>
      <family val="1"/>
      <charset val="238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b/>
      <sz val="6"/>
      <name val="Arial"/>
      <family val="2"/>
    </font>
    <font>
      <b/>
      <sz val="7"/>
      <name val="Arial"/>
      <family val="2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name val="Arial"/>
      <family val="2"/>
    </font>
    <font>
      <sz val="8"/>
      <name val="Arial Narrow"/>
      <family val="2"/>
    </font>
    <font>
      <b/>
      <sz val="8"/>
      <color indexed="8"/>
      <name val="Arial"/>
      <family val="2"/>
      <charset val="238"/>
    </font>
    <font>
      <i/>
      <sz val="9"/>
      <name val="Arial"/>
      <family val="2"/>
    </font>
    <font>
      <sz val="6.5"/>
      <name val="Arial"/>
      <family val="2"/>
    </font>
    <font>
      <i/>
      <u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7"/>
      <name val="Arial"/>
      <family val="2"/>
    </font>
    <font>
      <b/>
      <sz val="6.5"/>
      <name val="Arial"/>
      <family val="2"/>
    </font>
    <font>
      <b/>
      <sz val="5"/>
      <name val="Arial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rgb="FFFF0000"/>
      <name val="Arial"/>
      <family val="2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Palatino Linotype"/>
      <family val="1"/>
      <charset val="238"/>
    </font>
    <font>
      <sz val="9"/>
      <name val="Palatino Linotype"/>
      <family val="1"/>
      <charset val="238"/>
    </font>
    <font>
      <b/>
      <sz val="15"/>
      <name val="Arial"/>
      <family val="2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5"/>
      <name val="Arial"/>
      <family val="2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4" fillId="0" borderId="0"/>
    <xf numFmtId="166" fontId="44" fillId="0" borderId="0" applyFont="0" applyFill="0" applyBorder="0" applyAlignment="0" applyProtection="0"/>
  </cellStyleXfs>
  <cellXfs count="362">
    <xf numFmtId="0" fontId="0" fillId="0" borderId="0" xfId="0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0" fillId="0" borderId="0" xfId="1" applyFont="1"/>
    <xf numFmtId="0" fontId="9" fillId="0" borderId="0" xfId="1" applyFont="1"/>
    <xf numFmtId="0" fontId="5" fillId="0" borderId="1" xfId="1" applyFont="1" applyBorder="1" applyAlignment="1">
      <alignment horizontal="center"/>
    </xf>
    <xf numFmtId="0" fontId="13" fillId="3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4" fontId="12" fillId="0" borderId="4" xfId="1" applyNumberFormat="1" applyFont="1" applyBorder="1"/>
    <xf numFmtId="4" fontId="5" fillId="0" borderId="4" xfId="1" applyNumberFormat="1" applyFont="1" applyBorder="1"/>
    <xf numFmtId="4" fontId="13" fillId="0" borderId="4" xfId="1" applyNumberFormat="1" applyFont="1" applyBorder="1"/>
    <xf numFmtId="4" fontId="16" fillId="0" borderId="4" xfId="1" applyNumberFormat="1" applyFont="1" applyBorder="1"/>
    <xf numFmtId="4" fontId="17" fillId="0" borderId="4" xfId="1" applyNumberFormat="1" applyFont="1" applyBorder="1"/>
    <xf numFmtId="0" fontId="15" fillId="0" borderId="0" xfId="1" applyFont="1"/>
    <xf numFmtId="0" fontId="14" fillId="2" borderId="3" xfId="1" applyFont="1" applyFill="1" applyBorder="1" applyAlignment="1">
      <alignment vertical="center"/>
    </xf>
    <xf numFmtId="0" fontId="11" fillId="2" borderId="4" xfId="1" applyFont="1" applyFill="1" applyBorder="1"/>
    <xf numFmtId="4" fontId="12" fillId="0" borderId="0" xfId="1" applyNumberFormat="1" applyFont="1"/>
    <xf numFmtId="0" fontId="12" fillId="0" borderId="0" xfId="1" applyFont="1"/>
    <xf numFmtId="4" fontId="13" fillId="4" borderId="4" xfId="1" applyNumberFormat="1" applyFont="1" applyFill="1" applyBorder="1"/>
    <xf numFmtId="4" fontId="12" fillId="5" borderId="4" xfId="1" applyNumberFormat="1" applyFont="1" applyFill="1" applyBorder="1"/>
    <xf numFmtId="0" fontId="4" fillId="0" borderId="5" xfId="1" applyFont="1" applyBorder="1" applyAlignment="1">
      <alignment horizontal="left"/>
    </xf>
    <xf numFmtId="0" fontId="15" fillId="0" borderId="3" xfId="1" applyFont="1" applyBorder="1" applyAlignment="1">
      <alignment horizontal="left"/>
    </xf>
    <xf numFmtId="4" fontId="12" fillId="0" borderId="8" xfId="1" applyNumberFormat="1" applyFont="1" applyBorder="1"/>
    <xf numFmtId="4" fontId="5" fillId="0" borderId="8" xfId="1" applyNumberFormat="1" applyFont="1" applyBorder="1"/>
    <xf numFmtId="4" fontId="13" fillId="6" borderId="4" xfId="1" applyNumberFormat="1" applyFont="1" applyFill="1" applyBorder="1"/>
    <xf numFmtId="4" fontId="5" fillId="6" borderId="4" xfId="1" applyNumberFormat="1" applyFont="1" applyFill="1" applyBorder="1"/>
    <xf numFmtId="0" fontId="4" fillId="0" borderId="0" xfId="1" applyFont="1" applyAlignment="1">
      <alignment horizontal="left"/>
    </xf>
    <xf numFmtId="4" fontId="5" fillId="0" borderId="0" xfId="1" applyNumberFormat="1" applyFont="1"/>
    <xf numFmtId="0" fontId="15" fillId="0" borderId="0" xfId="2" applyFont="1"/>
    <xf numFmtId="0" fontId="2" fillId="0" borderId="0" xfId="2"/>
    <xf numFmtId="0" fontId="17" fillId="0" borderId="4" xfId="2" applyFont="1" applyBorder="1"/>
    <xf numFmtId="0" fontId="14" fillId="0" borderId="4" xfId="2" applyFont="1" applyBorder="1"/>
    <xf numFmtId="4" fontId="18" fillId="0" borderId="4" xfId="2" applyNumberFormat="1" applyFont="1" applyBorder="1"/>
    <xf numFmtId="4" fontId="18" fillId="0" borderId="7" xfId="2" applyNumberFormat="1" applyFont="1" applyBorder="1"/>
    <xf numFmtId="4" fontId="18" fillId="0" borderId="0" xfId="2" applyNumberFormat="1" applyFont="1"/>
    <xf numFmtId="0" fontId="4" fillId="0" borderId="0" xfId="0" applyFont="1"/>
    <xf numFmtId="0" fontId="20" fillId="0" borderId="0" xfId="0" applyFont="1"/>
    <xf numFmtId="4" fontId="4" fillId="0" borderId="0" xfId="0" applyNumberFormat="1" applyFont="1"/>
    <xf numFmtId="0" fontId="11" fillId="0" borderId="0" xfId="0" applyFont="1"/>
    <xf numFmtId="0" fontId="12" fillId="0" borderId="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1" fontId="5" fillId="0" borderId="3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left"/>
    </xf>
    <xf numFmtId="0" fontId="13" fillId="2" borderId="4" xfId="1" applyFont="1" applyFill="1" applyBorder="1"/>
    <xf numFmtId="4" fontId="13" fillId="2" borderId="4" xfId="1" applyNumberFormat="1" applyFont="1" applyFill="1" applyBorder="1"/>
    <xf numFmtId="4" fontId="19" fillId="2" borderId="4" xfId="1" applyNumberFormat="1" applyFont="1" applyFill="1" applyBorder="1"/>
    <xf numFmtId="0" fontId="13" fillId="7" borderId="3" xfId="1" applyFont="1" applyFill="1" applyBorder="1" applyAlignment="1">
      <alignment horizontal="left"/>
    </xf>
    <xf numFmtId="0" fontId="13" fillId="7" borderId="4" xfId="1" applyFont="1" applyFill="1" applyBorder="1"/>
    <xf numFmtId="0" fontId="13" fillId="8" borderId="3" xfId="1" applyFont="1" applyFill="1" applyBorder="1" applyAlignment="1">
      <alignment horizontal="left"/>
    </xf>
    <xf numFmtId="0" fontId="13" fillId="8" borderId="4" xfId="1" applyFont="1" applyFill="1" applyBorder="1"/>
    <xf numFmtId="0" fontId="12" fillId="0" borderId="3" xfId="1" applyFont="1" applyBorder="1" applyAlignment="1">
      <alignment horizontal="left"/>
    </xf>
    <xf numFmtId="0" fontId="12" fillId="0" borderId="4" xfId="1" applyFont="1" applyBorder="1"/>
    <xf numFmtId="3" fontId="21" fillId="0" borderId="4" xfId="1" applyNumberFormat="1" applyFont="1" applyBorder="1" applyAlignment="1">
      <alignment horizontal="right"/>
    </xf>
    <xf numFmtId="3" fontId="22" fillId="0" borderId="4" xfId="1" applyNumberFormat="1" applyFont="1" applyBorder="1" applyAlignment="1">
      <alignment horizontal="right"/>
    </xf>
    <xf numFmtId="1" fontId="12" fillId="0" borderId="3" xfId="1" applyNumberFormat="1" applyFont="1" applyBorder="1" applyAlignment="1">
      <alignment horizontal="left"/>
    </xf>
    <xf numFmtId="4" fontId="21" fillId="0" borderId="4" xfId="1" applyNumberFormat="1" applyFont="1" applyBorder="1"/>
    <xf numFmtId="0" fontId="23" fillId="0" borderId="3" xfId="1" applyFont="1" applyBorder="1" applyAlignment="1">
      <alignment horizontal="left"/>
    </xf>
    <xf numFmtId="0" fontId="23" fillId="0" borderId="4" xfId="1" applyFont="1" applyBorder="1"/>
    <xf numFmtId="1" fontId="24" fillId="0" borderId="2" xfId="0" applyNumberFormat="1" applyFont="1" applyBorder="1" applyAlignment="1">
      <alignment horizontal="left"/>
    </xf>
    <xf numFmtId="1" fontId="23" fillId="0" borderId="3" xfId="1" applyNumberFormat="1" applyFont="1" applyBorder="1" applyAlignment="1">
      <alignment horizontal="left"/>
    </xf>
    <xf numFmtId="4" fontId="13" fillId="7" borderId="4" xfId="1" applyNumberFormat="1" applyFont="1" applyFill="1" applyBorder="1"/>
    <xf numFmtId="3" fontId="16" fillId="0" borderId="4" xfId="1" applyNumberFormat="1" applyFont="1" applyBorder="1" applyAlignment="1">
      <alignment horizontal="right"/>
    </xf>
    <xf numFmtId="0" fontId="19" fillId="8" borderId="4" xfId="1" applyFont="1" applyFill="1" applyBorder="1"/>
    <xf numFmtId="1" fontId="4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49" fontId="5" fillId="3" borderId="3" xfId="1" applyNumberFormat="1" applyFont="1" applyFill="1" applyBorder="1" applyAlignment="1">
      <alignment horizontal="center" vertical="center" wrapText="1"/>
    </xf>
    <xf numFmtId="3" fontId="25" fillId="0" borderId="4" xfId="1" applyNumberFormat="1" applyFont="1" applyBorder="1" applyAlignment="1">
      <alignment horizontal="right"/>
    </xf>
    <xf numFmtId="0" fontId="5" fillId="0" borderId="4" xfId="1" applyFont="1" applyBorder="1"/>
    <xf numFmtId="1" fontId="26" fillId="0" borderId="0" xfId="1" applyNumberFormat="1" applyFont="1" applyAlignment="1">
      <alignment horizontal="left"/>
    </xf>
    <xf numFmtId="0" fontId="26" fillId="0" borderId="0" xfId="1" applyFont="1"/>
    <xf numFmtId="3" fontId="4" fillId="0" borderId="0" xfId="1" applyNumberFormat="1" applyFont="1"/>
    <xf numFmtId="0" fontId="27" fillId="0" borderId="4" xfId="1" applyFont="1" applyBorder="1"/>
    <xf numFmtId="0" fontId="28" fillId="0" borderId="3" xfId="1" applyFont="1" applyBorder="1" applyAlignment="1">
      <alignment horizontal="left"/>
    </xf>
    <xf numFmtId="0" fontId="29" fillId="0" borderId="4" xfId="1" applyFont="1" applyBorder="1"/>
    <xf numFmtId="0" fontId="21" fillId="0" borderId="4" xfId="1" applyFont="1" applyBorder="1"/>
    <xf numFmtId="0" fontId="30" fillId="0" borderId="4" xfId="1" applyFont="1" applyBorder="1"/>
    <xf numFmtId="0" fontId="21" fillId="0" borderId="3" xfId="1" applyFont="1" applyBorder="1" applyAlignment="1">
      <alignment horizontal="left"/>
    </xf>
    <xf numFmtId="0" fontId="13" fillId="7" borderId="3" xfId="1" applyFont="1" applyFill="1" applyBorder="1"/>
    <xf numFmtId="0" fontId="19" fillId="7" borderId="4" xfId="1" applyFont="1" applyFill="1" applyBorder="1"/>
    <xf numFmtId="0" fontId="13" fillId="8" borderId="3" xfId="1" applyFont="1" applyFill="1" applyBorder="1"/>
    <xf numFmtId="0" fontId="21" fillId="0" borderId="3" xfId="1" applyFont="1" applyBorder="1"/>
    <xf numFmtId="1" fontId="21" fillId="0" borderId="3" xfId="1" applyNumberFormat="1" applyFont="1" applyBorder="1"/>
    <xf numFmtId="0" fontId="12" fillId="0" borderId="3" xfId="1" applyFont="1" applyBorder="1"/>
    <xf numFmtId="1" fontId="12" fillId="0" borderId="3" xfId="1" applyNumberFormat="1" applyFont="1" applyBorder="1"/>
    <xf numFmtId="1" fontId="23" fillId="0" borderId="3" xfId="1" applyNumberFormat="1" applyFont="1" applyBorder="1"/>
    <xf numFmtId="0" fontId="29" fillId="0" borderId="3" xfId="1" applyFont="1" applyBorder="1"/>
    <xf numFmtId="0" fontId="23" fillId="0" borderId="3" xfId="1" applyFont="1" applyBorder="1"/>
    <xf numFmtId="0" fontId="29" fillId="0" borderId="9" xfId="1" applyFont="1" applyBorder="1" applyAlignment="1">
      <alignment horizontal="left"/>
    </xf>
    <xf numFmtId="0" fontId="16" fillId="8" borderId="4" xfId="1" applyFont="1" applyFill="1" applyBorder="1"/>
    <xf numFmtId="4" fontId="13" fillId="3" borderId="4" xfId="1" applyNumberFormat="1" applyFont="1" applyFill="1" applyBorder="1"/>
    <xf numFmtId="0" fontId="13" fillId="2" borderId="3" xfId="1" applyFont="1" applyFill="1" applyBorder="1"/>
    <xf numFmtId="1" fontId="13" fillId="0" borderId="3" xfId="1" applyNumberFormat="1" applyFont="1" applyBorder="1"/>
    <xf numFmtId="0" fontId="19" fillId="0" borderId="4" xfId="1" applyFont="1" applyBorder="1"/>
    <xf numFmtId="0" fontId="13" fillId="0" borderId="3" xfId="1" applyFont="1" applyBorder="1"/>
    <xf numFmtId="0" fontId="13" fillId="0" borderId="4" xfId="1" applyFont="1" applyBorder="1" applyAlignment="1">
      <alignment wrapText="1"/>
    </xf>
    <xf numFmtId="0" fontId="13" fillId="0" borderId="4" xfId="1" applyFont="1" applyBorder="1"/>
    <xf numFmtId="1" fontId="4" fillId="0" borderId="0" xfId="1" applyNumberFormat="1" applyFont="1"/>
    <xf numFmtId="1" fontId="11" fillId="0" borderId="0" xfId="1" applyNumberFormat="1" applyFont="1"/>
    <xf numFmtId="0" fontId="14" fillId="0" borderId="0" xfId="1" applyFont="1"/>
    <xf numFmtId="49" fontId="13" fillId="2" borderId="3" xfId="1" applyNumberFormat="1" applyFont="1" applyFill="1" applyBorder="1"/>
    <xf numFmtId="49" fontId="13" fillId="7" borderId="3" xfId="1" applyNumberFormat="1" applyFont="1" applyFill="1" applyBorder="1"/>
    <xf numFmtId="0" fontId="13" fillId="7" borderId="4" xfId="1" applyFont="1" applyFill="1" applyBorder="1" applyAlignment="1">
      <alignment horizontal="left"/>
    </xf>
    <xf numFmtId="49" fontId="13" fillId="8" borderId="3" xfId="1" applyNumberFormat="1" applyFont="1" applyFill="1" applyBorder="1"/>
    <xf numFmtId="1" fontId="5" fillId="3" borderId="3" xfId="1" applyNumberFormat="1" applyFont="1" applyFill="1" applyBorder="1" applyAlignment="1">
      <alignment horizontal="center" vertical="center" wrapText="1"/>
    </xf>
    <xf numFmtId="0" fontId="13" fillId="9" borderId="3" xfId="1" applyFont="1" applyFill="1" applyBorder="1" applyAlignment="1">
      <alignment horizontal="left"/>
    </xf>
    <xf numFmtId="0" fontId="13" fillId="9" borderId="4" xfId="1" applyFont="1" applyFill="1" applyBorder="1"/>
    <xf numFmtId="4" fontId="13" fillId="9" borderId="4" xfId="1" applyNumberFormat="1" applyFont="1" applyFill="1" applyBorder="1"/>
    <xf numFmtId="0" fontId="13" fillId="8" borderId="3" xfId="1" applyFont="1" applyFill="1" applyBorder="1" applyAlignment="1">
      <alignment horizontal="left" vertical="center"/>
    </xf>
    <xf numFmtId="49" fontId="13" fillId="9" borderId="3" xfId="1" applyNumberFormat="1" applyFont="1" applyFill="1" applyBorder="1"/>
    <xf numFmtId="0" fontId="31" fillId="9" borderId="4" xfId="1" applyFont="1" applyFill="1" applyBorder="1"/>
    <xf numFmtId="0" fontId="18" fillId="7" borderId="4" xfId="1" applyFont="1" applyFill="1" applyBorder="1"/>
    <xf numFmtId="0" fontId="18" fillId="8" borderId="4" xfId="1" applyFont="1" applyFill="1" applyBorder="1" applyAlignment="1">
      <alignment wrapText="1"/>
    </xf>
    <xf numFmtId="0" fontId="12" fillId="0" borderId="4" xfId="1" applyFont="1" applyBorder="1" applyAlignment="1">
      <alignment wrapText="1"/>
    </xf>
    <xf numFmtId="0" fontId="32" fillId="8" borderId="4" xfId="1" applyFont="1" applyFill="1" applyBorder="1"/>
    <xf numFmtId="1" fontId="13" fillId="9" borderId="9" xfId="1" applyNumberFormat="1" applyFont="1" applyFill="1" applyBorder="1"/>
    <xf numFmtId="0" fontId="13" fillId="9" borderId="10" xfId="1" applyFont="1" applyFill="1" applyBorder="1"/>
    <xf numFmtId="4" fontId="13" fillId="9" borderId="10" xfId="1" applyNumberFormat="1" applyFont="1" applyFill="1" applyBorder="1"/>
    <xf numFmtId="0" fontId="11" fillId="0" borderId="0" xfId="2" applyFont="1"/>
    <xf numFmtId="0" fontId="14" fillId="0" borderId="0" xfId="2" applyFont="1"/>
    <xf numFmtId="0" fontId="4" fillId="0" borderId="0" xfId="2" applyFont="1"/>
    <xf numFmtId="0" fontId="5" fillId="0" borderId="0" xfId="2" applyFont="1"/>
    <xf numFmtId="0" fontId="4" fillId="0" borderId="0" xfId="2" applyFont="1" applyAlignment="1">
      <alignment horizontal="center"/>
    </xf>
    <xf numFmtId="0" fontId="5" fillId="3" borderId="3" xfId="2" applyFont="1" applyFill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49" fontId="16" fillId="0" borderId="4" xfId="2" applyNumberFormat="1" applyFont="1" applyBorder="1" applyAlignment="1">
      <alignment horizontal="center"/>
    </xf>
    <xf numFmtId="0" fontId="16" fillId="0" borderId="4" xfId="2" applyFont="1" applyBorder="1" applyAlignment="1">
      <alignment horizontal="left" indent="1"/>
    </xf>
    <xf numFmtId="4" fontId="16" fillId="0" borderId="4" xfId="2" applyNumberFormat="1" applyFont="1" applyBorder="1"/>
    <xf numFmtId="3" fontId="17" fillId="0" borderId="4" xfId="0" applyNumberFormat="1" applyFont="1" applyBorder="1"/>
    <xf numFmtId="4" fontId="5" fillId="0" borderId="4" xfId="2" applyNumberFormat="1" applyFont="1" applyBorder="1"/>
    <xf numFmtId="49" fontId="12" fillId="0" borderId="4" xfId="2" applyNumberFormat="1" applyFont="1" applyBorder="1" applyAlignment="1">
      <alignment horizontal="center"/>
    </xf>
    <xf numFmtId="0" fontId="12" fillId="0" borderId="4" xfId="2" applyFont="1" applyBorder="1" applyAlignment="1">
      <alignment horizontal="left" indent="1"/>
    </xf>
    <xf numFmtId="4" fontId="12" fillId="0" borderId="4" xfId="2" applyNumberFormat="1" applyFont="1" applyBorder="1"/>
    <xf numFmtId="49" fontId="21" fillId="0" borderId="4" xfId="2" applyNumberFormat="1" applyFont="1" applyBorder="1" applyAlignment="1">
      <alignment horizontal="center"/>
    </xf>
    <xf numFmtId="0" fontId="21" fillId="0" borderId="4" xfId="2" applyFont="1" applyBorder="1" applyAlignment="1">
      <alignment horizontal="left" indent="1"/>
    </xf>
    <xf numFmtId="0" fontId="17" fillId="0" borderId="4" xfId="2" applyFont="1" applyBorder="1" applyAlignment="1">
      <alignment horizontal="left" indent="1"/>
    </xf>
    <xf numFmtId="4" fontId="13" fillId="9" borderId="4" xfId="2" applyNumberFormat="1" applyFont="1" applyFill="1" applyBorder="1"/>
    <xf numFmtId="0" fontId="14" fillId="0" borderId="0" xfId="0" applyFont="1"/>
    <xf numFmtId="0" fontId="35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/>
    </xf>
    <xf numFmtId="0" fontId="16" fillId="0" borderId="4" xfId="0" applyFont="1" applyBorder="1" applyAlignment="1">
      <alignment horizontal="left" indent="1"/>
    </xf>
    <xf numFmtId="4" fontId="16" fillId="0" borderId="4" xfId="0" applyNumberFormat="1" applyFont="1" applyBorder="1"/>
    <xf numFmtId="49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left" indent="1"/>
    </xf>
    <xf numFmtId="4" fontId="12" fillId="0" borderId="4" xfId="0" applyNumberFormat="1" applyFont="1" applyBorder="1"/>
    <xf numFmtId="4" fontId="13" fillId="9" borderId="4" xfId="0" applyNumberFormat="1" applyFont="1" applyFill="1" applyBorder="1"/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49" fontId="14" fillId="9" borderId="4" xfId="0" applyNumberFormat="1" applyFont="1" applyFill="1" applyBorder="1" applyAlignment="1">
      <alignment horizontal="left" indent="1"/>
    </xf>
    <xf numFmtId="0" fontId="14" fillId="9" borderId="4" xfId="0" applyFont="1" applyFill="1" applyBorder="1" applyAlignment="1">
      <alignment horizontal="left" indent="1"/>
    </xf>
    <xf numFmtId="4" fontId="14" fillId="9" borderId="4" xfId="0" applyNumberFormat="1" applyFont="1" applyFill="1" applyBorder="1"/>
    <xf numFmtId="3" fontId="14" fillId="9" borderId="4" xfId="0" applyNumberFormat="1" applyFont="1" applyFill="1" applyBorder="1"/>
    <xf numFmtId="49" fontId="14" fillId="0" borderId="4" xfId="0" applyNumberFormat="1" applyFont="1" applyBorder="1" applyAlignment="1">
      <alignment horizontal="left" indent="1"/>
    </xf>
    <xf numFmtId="0" fontId="14" fillId="0" borderId="4" xfId="0" applyFont="1" applyBorder="1" applyAlignment="1">
      <alignment horizontal="left" indent="1"/>
    </xf>
    <xf numFmtId="4" fontId="14" fillId="0" borderId="4" xfId="0" applyNumberFormat="1" applyFont="1" applyBorder="1"/>
    <xf numFmtId="3" fontId="14" fillId="0" borderId="4" xfId="0" applyNumberFormat="1" applyFont="1" applyBorder="1"/>
    <xf numFmtId="4" fontId="4" fillId="0" borderId="4" xfId="0" applyNumberFormat="1" applyFont="1" applyBorder="1"/>
    <xf numFmtId="0" fontId="14" fillId="0" borderId="4" xfId="0" applyFont="1" applyBorder="1" applyAlignment="1">
      <alignment horizontal="left" wrapText="1" indent="1"/>
    </xf>
    <xf numFmtId="49" fontId="4" fillId="0" borderId="4" xfId="0" applyNumberFormat="1" applyFont="1" applyBorder="1" applyAlignment="1">
      <alignment horizontal="left" indent="1"/>
    </xf>
    <xf numFmtId="0" fontId="4" fillId="0" borderId="4" xfId="0" applyFont="1" applyBorder="1" applyAlignment="1">
      <alignment horizontal="left" indent="1"/>
    </xf>
    <xf numFmtId="3" fontId="4" fillId="0" borderId="4" xfId="0" applyNumberFormat="1" applyFont="1" applyBorder="1"/>
    <xf numFmtId="0" fontId="13" fillId="0" borderId="4" xfId="0" applyFont="1" applyBorder="1" applyAlignment="1">
      <alignment horizontal="left" indent="1"/>
    </xf>
    <xf numFmtId="0" fontId="12" fillId="0" borderId="4" xfId="0" applyFont="1" applyBorder="1" applyAlignment="1">
      <alignment horizontal="left" wrapText="1" indent="1"/>
    </xf>
    <xf numFmtId="0" fontId="4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3" fillId="0" borderId="4" xfId="0" applyNumberFormat="1" applyFont="1" applyBorder="1"/>
    <xf numFmtId="4" fontId="11" fillId="9" borderId="4" xfId="0" applyNumberFormat="1" applyFont="1" applyFill="1" applyBorder="1"/>
    <xf numFmtId="0" fontId="37" fillId="12" borderId="3" xfId="3" applyFont="1" applyFill="1" applyBorder="1" applyAlignment="1">
      <alignment horizontal="left" vertical="center" wrapText="1"/>
    </xf>
    <xf numFmtId="0" fontId="37" fillId="12" borderId="2" xfId="3" applyFont="1" applyFill="1" applyBorder="1" applyAlignment="1">
      <alignment horizontal="left" vertical="center" wrapText="1"/>
    </xf>
    <xf numFmtId="4" fontId="37" fillId="12" borderId="2" xfId="3" applyNumberFormat="1" applyFont="1" applyFill="1" applyBorder="1" applyAlignment="1">
      <alignment horizontal="left" vertical="center" wrapText="1"/>
    </xf>
    <xf numFmtId="3" fontId="37" fillId="12" borderId="2" xfId="3" applyNumberFormat="1" applyFont="1" applyFill="1" applyBorder="1" applyAlignment="1">
      <alignment horizontal="left" vertical="center" wrapText="1"/>
    </xf>
    <xf numFmtId="49" fontId="37" fillId="3" borderId="3" xfId="3" applyNumberFormat="1" applyFont="1" applyFill="1" applyBorder="1" applyAlignment="1">
      <alignment horizontal="center" vertical="center" wrapText="1"/>
    </xf>
    <xf numFmtId="0" fontId="38" fillId="3" borderId="3" xfId="3" applyFont="1" applyFill="1" applyBorder="1" applyAlignment="1">
      <alignment horizontal="left" vertical="center" wrapText="1"/>
    </xf>
    <xf numFmtId="4" fontId="36" fillId="10" borderId="4" xfId="3" applyNumberFormat="1" applyFont="1" applyFill="1" applyBorder="1" applyAlignment="1">
      <alignment horizontal="right"/>
    </xf>
    <xf numFmtId="3" fontId="36" fillId="3" borderId="4" xfId="3" applyNumberFormat="1" applyFont="1" applyFill="1" applyBorder="1" applyAlignment="1">
      <alignment horizontal="right"/>
    </xf>
    <xf numFmtId="4" fontId="36" fillId="0" borderId="4" xfId="3" applyNumberFormat="1" applyFont="1" applyBorder="1" applyAlignment="1">
      <alignment horizontal="right"/>
    </xf>
    <xf numFmtId="0" fontId="37" fillId="3" borderId="3" xfId="3" applyFont="1" applyFill="1" applyBorder="1" applyAlignment="1">
      <alignment horizontal="center" vertical="center" wrapText="1"/>
    </xf>
    <xf numFmtId="0" fontId="38" fillId="3" borderId="5" xfId="3" applyFont="1" applyFill="1" applyBorder="1" applyAlignment="1">
      <alignment horizontal="left" vertical="center" wrapText="1"/>
    </xf>
    <xf numFmtId="4" fontId="36" fillId="0" borderId="2" xfId="3" applyNumberFormat="1" applyFont="1" applyBorder="1" applyAlignment="1">
      <alignment horizontal="right"/>
    </xf>
    <xf numFmtId="3" fontId="36" fillId="3" borderId="2" xfId="3" applyNumberFormat="1" applyFont="1" applyFill="1" applyBorder="1" applyAlignment="1">
      <alignment horizontal="right"/>
    </xf>
    <xf numFmtId="0" fontId="37" fillId="2" borderId="3" xfId="3" applyFont="1" applyFill="1" applyBorder="1" applyAlignment="1">
      <alignment horizontal="left" vertical="center" wrapText="1"/>
    </xf>
    <xf numFmtId="0" fontId="37" fillId="2" borderId="2" xfId="3" applyFont="1" applyFill="1" applyBorder="1" applyAlignment="1">
      <alignment horizontal="left" vertical="center" wrapText="1"/>
    </xf>
    <xf numFmtId="4" fontId="37" fillId="2" borderId="2" xfId="3" applyNumberFormat="1" applyFont="1" applyFill="1" applyBorder="1" applyAlignment="1">
      <alignment horizontal="right" vertical="center" wrapText="1"/>
    </xf>
    <xf numFmtId="0" fontId="37" fillId="13" borderId="3" xfId="3" applyFont="1" applyFill="1" applyBorder="1" applyAlignment="1">
      <alignment horizontal="left" vertical="center" wrapText="1"/>
    </xf>
    <xf numFmtId="0" fontId="37" fillId="13" borderId="2" xfId="3" applyFont="1" applyFill="1" applyBorder="1" applyAlignment="1">
      <alignment horizontal="left" vertical="center" wrapText="1"/>
    </xf>
    <xf numFmtId="4" fontId="37" fillId="13" borderId="2" xfId="3" applyNumberFormat="1" applyFont="1" applyFill="1" applyBorder="1" applyAlignment="1">
      <alignment horizontal="right" vertical="center" wrapText="1"/>
    </xf>
    <xf numFmtId="0" fontId="37" fillId="9" borderId="3" xfId="3" applyFont="1" applyFill="1" applyBorder="1" applyAlignment="1">
      <alignment horizontal="left" vertical="center" wrapText="1"/>
    </xf>
    <xf numFmtId="0" fontId="37" fillId="9" borderId="2" xfId="3" applyFont="1" applyFill="1" applyBorder="1" applyAlignment="1">
      <alignment horizontal="left" vertical="center" wrapText="1"/>
    </xf>
    <xf numFmtId="4" fontId="37" fillId="9" borderId="2" xfId="3" applyNumberFormat="1" applyFont="1" applyFill="1" applyBorder="1" applyAlignment="1">
      <alignment horizontal="right" vertical="center" wrapText="1"/>
    </xf>
    <xf numFmtId="0" fontId="37" fillId="14" borderId="3" xfId="3" applyFont="1" applyFill="1" applyBorder="1" applyAlignment="1">
      <alignment horizontal="left" vertical="center" wrapText="1"/>
    </xf>
    <xf numFmtId="4" fontId="36" fillId="14" borderId="2" xfId="3" applyNumberFormat="1" applyFont="1" applyFill="1" applyBorder="1" applyAlignment="1">
      <alignment horizontal="right" vertical="center" wrapText="1"/>
    </xf>
    <xf numFmtId="0" fontId="36" fillId="3" borderId="3" xfId="3" applyFont="1" applyFill="1" applyBorder="1" applyAlignment="1">
      <alignment horizontal="left" vertical="center" wrapText="1"/>
    </xf>
    <xf numFmtId="0" fontId="36" fillId="3" borderId="5" xfId="3" applyFont="1" applyFill="1" applyBorder="1" applyAlignment="1">
      <alignment horizontal="left" vertical="center" wrapText="1"/>
    </xf>
    <xf numFmtId="4" fontId="39" fillId="10" borderId="4" xfId="4" applyNumberFormat="1" applyFont="1" applyFill="1" applyBorder="1" applyAlignment="1">
      <alignment horizontal="right"/>
    </xf>
    <xf numFmtId="4" fontId="39" fillId="0" borderId="4" xfId="4" applyNumberFormat="1" applyFont="1" applyBorder="1" applyAlignment="1">
      <alignment horizontal="right"/>
    </xf>
    <xf numFmtId="0" fontId="37" fillId="14" borderId="5" xfId="3" applyFont="1" applyFill="1" applyBorder="1" applyAlignment="1">
      <alignment horizontal="left" vertical="center" wrapText="1"/>
    </xf>
    <xf numFmtId="4" fontId="37" fillId="14" borderId="2" xfId="3" applyNumberFormat="1" applyFont="1" applyFill="1" applyBorder="1" applyAlignment="1">
      <alignment horizontal="right" vertical="center" wrapText="1"/>
    </xf>
    <xf numFmtId="4" fontId="39" fillId="0" borderId="8" xfId="4" applyNumberFormat="1" applyFont="1" applyBorder="1" applyAlignment="1">
      <alignment horizontal="right"/>
    </xf>
    <xf numFmtId="4" fontId="36" fillId="13" borderId="2" xfId="3" applyNumberFormat="1" applyFont="1" applyFill="1" applyBorder="1" applyAlignment="1">
      <alignment horizontal="right" vertical="center" wrapText="1"/>
    </xf>
    <xf numFmtId="4" fontId="36" fillId="9" borderId="2" xfId="3" applyNumberFormat="1" applyFont="1" applyFill="1" applyBorder="1" applyAlignment="1">
      <alignment horizontal="right" vertical="center" wrapText="1"/>
    </xf>
    <xf numFmtId="0" fontId="36" fillId="0" borderId="5" xfId="3" applyFont="1" applyBorder="1" applyAlignment="1">
      <alignment horizontal="left" vertical="center" wrapText="1"/>
    </xf>
    <xf numFmtId="4" fontId="39" fillId="0" borderId="11" xfId="4" applyNumberFormat="1" applyFont="1" applyBorder="1" applyAlignment="1">
      <alignment horizontal="right"/>
    </xf>
    <xf numFmtId="4" fontId="36" fillId="0" borderId="2" xfId="3" applyNumberFormat="1" applyFont="1" applyBorder="1" applyAlignment="1">
      <alignment horizontal="right" vertical="center" wrapText="1"/>
    </xf>
    <xf numFmtId="4" fontId="36" fillId="10" borderId="2" xfId="3" applyNumberFormat="1" applyFont="1" applyFill="1" applyBorder="1" applyAlignment="1">
      <alignment horizontal="right"/>
    </xf>
    <xf numFmtId="4" fontId="36" fillId="10" borderId="2" xfId="3" applyNumberFormat="1" applyFont="1" applyFill="1" applyBorder="1" applyAlignment="1">
      <alignment horizontal="right" vertical="center" wrapText="1"/>
    </xf>
    <xf numFmtId="0" fontId="37" fillId="9" borderId="5" xfId="3" applyFont="1" applyFill="1" applyBorder="1" applyAlignment="1">
      <alignment horizontal="left" vertical="center" wrapText="1"/>
    </xf>
    <xf numFmtId="0" fontId="36" fillId="3" borderId="2" xfId="3" applyFont="1" applyFill="1" applyBorder="1" applyAlignment="1">
      <alignment horizontal="left" vertical="center" wrapText="1"/>
    </xf>
    <xf numFmtId="4" fontId="37" fillId="9" borderId="2" xfId="3" applyNumberFormat="1" applyFont="1" applyFill="1" applyBorder="1" applyAlignment="1">
      <alignment horizontal="left" vertical="center" wrapText="1"/>
    </xf>
    <xf numFmtId="4" fontId="36" fillId="9" borderId="2" xfId="3" applyNumberFormat="1" applyFont="1" applyFill="1" applyBorder="1" applyAlignment="1">
      <alignment horizontal="left" vertical="center" wrapText="1"/>
    </xf>
    <xf numFmtId="0" fontId="37" fillId="14" borderId="2" xfId="3" applyFont="1" applyFill="1" applyBorder="1" applyAlignment="1">
      <alignment horizontal="left" vertical="center" wrapText="1"/>
    </xf>
    <xf numFmtId="4" fontId="37" fillId="14" borderId="2" xfId="3" applyNumberFormat="1" applyFont="1" applyFill="1" applyBorder="1" applyAlignment="1">
      <alignment horizontal="left" vertical="center" wrapText="1"/>
    </xf>
    <xf numFmtId="4" fontId="36" fillId="14" borderId="2" xfId="3" applyNumberFormat="1" applyFont="1" applyFill="1" applyBorder="1" applyAlignment="1">
      <alignment horizontal="left" vertical="center" wrapText="1"/>
    </xf>
    <xf numFmtId="4" fontId="36" fillId="10" borderId="4" xfId="0" applyNumberFormat="1" applyFont="1" applyFill="1" applyBorder="1" applyAlignment="1">
      <alignment horizontal="right"/>
    </xf>
    <xf numFmtId="4" fontId="37" fillId="2" borderId="2" xfId="3" applyNumberFormat="1" applyFont="1" applyFill="1" applyBorder="1" applyAlignment="1">
      <alignment horizontal="left" vertical="center" wrapText="1"/>
    </xf>
    <xf numFmtId="4" fontId="37" fillId="13" borderId="2" xfId="3" applyNumberFormat="1" applyFont="1" applyFill="1" applyBorder="1" applyAlignment="1">
      <alignment horizontal="left" vertical="center" wrapText="1"/>
    </xf>
    <xf numFmtId="4" fontId="36" fillId="13" borderId="2" xfId="3" applyNumberFormat="1" applyFont="1" applyFill="1" applyBorder="1" applyAlignment="1">
      <alignment horizontal="left" vertical="center" wrapText="1"/>
    </xf>
    <xf numFmtId="4" fontId="36" fillId="2" borderId="2" xfId="3" applyNumberFormat="1" applyFont="1" applyFill="1" applyBorder="1" applyAlignment="1">
      <alignment horizontal="left" vertical="center" wrapText="1"/>
    </xf>
    <xf numFmtId="4" fontId="36" fillId="2" borderId="2" xfId="3" applyNumberFormat="1" applyFont="1" applyFill="1" applyBorder="1" applyAlignment="1">
      <alignment horizontal="right" vertical="center" wrapText="1"/>
    </xf>
    <xf numFmtId="4" fontId="39" fillId="10" borderId="8" xfId="4" applyNumberFormat="1" applyFont="1" applyFill="1" applyBorder="1" applyAlignment="1">
      <alignment horizontal="right"/>
    </xf>
    <xf numFmtId="4" fontId="40" fillId="10" borderId="4" xfId="0" applyNumberFormat="1" applyFont="1" applyFill="1" applyBorder="1" applyAlignment="1">
      <alignment horizontal="right"/>
    </xf>
    <xf numFmtId="0" fontId="36" fillId="3" borderId="10" xfId="3" applyFont="1" applyFill="1" applyBorder="1" applyAlignment="1">
      <alignment horizontal="left" vertical="center" wrapText="1"/>
    </xf>
    <xf numFmtId="4" fontId="40" fillId="0" borderId="10" xfId="0" applyNumberFormat="1" applyFont="1" applyBorder="1" applyAlignment="1">
      <alignment horizontal="right"/>
    </xf>
    <xf numFmtId="3" fontId="36" fillId="3" borderId="10" xfId="3" applyNumberFormat="1" applyFont="1" applyFill="1" applyBorder="1" applyAlignment="1">
      <alignment horizontal="right"/>
    </xf>
    <xf numFmtId="0" fontId="37" fillId="11" borderId="8" xfId="3" quotePrefix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3" fontId="36" fillId="3" borderId="10" xfId="0" applyNumberFormat="1" applyFont="1" applyFill="1" applyBorder="1" applyAlignment="1">
      <alignment horizontal="right"/>
    </xf>
    <xf numFmtId="49" fontId="4" fillId="0" borderId="2" xfId="2" applyNumberFormat="1" applyFont="1" applyBorder="1" applyAlignment="1">
      <alignment horizontal="center" vertical="center" wrapText="1"/>
    </xf>
    <xf numFmtId="49" fontId="12" fillId="3" borderId="3" xfId="2" applyNumberFormat="1" applyFont="1" applyFill="1" applyBorder="1" applyAlignment="1">
      <alignment horizontal="center" vertical="center" wrapText="1"/>
    </xf>
    <xf numFmtId="49" fontId="13" fillId="3" borderId="3" xfId="1" applyNumberFormat="1" applyFont="1" applyFill="1" applyBorder="1" applyAlignment="1">
      <alignment horizontal="center" vertical="center" wrapText="1"/>
    </xf>
    <xf numFmtId="49" fontId="4" fillId="0" borderId="0" xfId="2" applyNumberFormat="1" applyFont="1"/>
    <xf numFmtId="49" fontId="5" fillId="3" borderId="3" xfId="2" applyNumberFormat="1" applyFont="1" applyFill="1" applyBorder="1" applyAlignment="1">
      <alignment horizontal="center" vertical="center" wrapText="1"/>
    </xf>
    <xf numFmtId="4" fontId="18" fillId="0" borderId="13" xfId="2" applyNumberFormat="1" applyFont="1" applyBorder="1"/>
    <xf numFmtId="0" fontId="5" fillId="0" borderId="0" xfId="1" applyFont="1" applyAlignment="1">
      <alignment horizontal="center"/>
    </xf>
    <xf numFmtId="0" fontId="14" fillId="0" borderId="0" xfId="2" applyFont="1" applyAlignment="1">
      <alignment horizontal="left" wrapText="1"/>
    </xf>
    <xf numFmtId="0" fontId="15" fillId="2" borderId="3" xfId="1" applyFont="1" applyFill="1" applyBorder="1" applyAlignment="1">
      <alignment horizontal="center" vertical="center" wrapText="1"/>
    </xf>
    <xf numFmtId="3" fontId="5" fillId="3" borderId="3" xfId="1" applyNumberFormat="1" applyFont="1" applyFill="1" applyBorder="1" applyAlignment="1">
      <alignment horizontal="center" vertical="center" wrapText="1"/>
    </xf>
    <xf numFmtId="3" fontId="13" fillId="2" borderId="4" xfId="1" applyNumberFormat="1" applyFont="1" applyFill="1" applyBorder="1"/>
    <xf numFmtId="3" fontId="13" fillId="7" borderId="4" xfId="1" applyNumberFormat="1" applyFont="1" applyFill="1" applyBorder="1"/>
    <xf numFmtId="3" fontId="13" fillId="0" borderId="4" xfId="1" applyNumberFormat="1" applyFont="1" applyBorder="1"/>
    <xf numFmtId="3" fontId="12" fillId="0" borderId="4" xfId="1" applyNumberFormat="1" applyFont="1" applyBorder="1"/>
    <xf numFmtId="3" fontId="21" fillId="0" borderId="4" xfId="1" applyNumberFormat="1" applyFont="1" applyBorder="1"/>
    <xf numFmtId="3" fontId="12" fillId="3" borderId="3" xfId="1" applyNumberFormat="1" applyFont="1" applyFill="1" applyBorder="1" applyAlignment="1">
      <alignment horizontal="center" vertical="center" wrapText="1"/>
    </xf>
    <xf numFmtId="3" fontId="13" fillId="3" borderId="4" xfId="1" applyNumberFormat="1" applyFont="1" applyFill="1" applyBorder="1"/>
    <xf numFmtId="3" fontId="4" fillId="0" borderId="0" xfId="1" applyNumberFormat="1" applyFont="1" applyAlignment="1">
      <alignment horizontal="center"/>
    </xf>
    <xf numFmtId="3" fontId="13" fillId="9" borderId="4" xfId="1" applyNumberFormat="1" applyFont="1" applyFill="1" applyBorder="1"/>
    <xf numFmtId="3" fontId="13" fillId="9" borderId="10" xfId="1" applyNumberFormat="1" applyFont="1" applyFill="1" applyBorder="1"/>
    <xf numFmtId="0" fontId="41" fillId="0" borderId="0" xfId="0" applyFont="1"/>
    <xf numFmtId="4" fontId="13" fillId="0" borderId="4" xfId="0" applyNumberFormat="1" applyFont="1" applyBorder="1"/>
    <xf numFmtId="0" fontId="45" fillId="0" borderId="0" xfId="7" applyFont="1"/>
    <xf numFmtId="0" fontId="15" fillId="0" borderId="0" xfId="7" applyFont="1"/>
    <xf numFmtId="0" fontId="2" fillId="0" borderId="0" xfId="7" applyFont="1"/>
    <xf numFmtId="0" fontId="44" fillId="0" borderId="0" xfId="7"/>
    <xf numFmtId="0" fontId="46" fillId="0" borderId="0" xfId="7" applyFont="1"/>
    <xf numFmtId="0" fontId="6" fillId="0" borderId="0" xfId="7" applyFont="1"/>
    <xf numFmtId="0" fontId="9" fillId="0" borderId="0" xfId="7" applyFont="1"/>
    <xf numFmtId="0" fontId="10" fillId="0" borderId="0" xfId="7" applyFont="1"/>
    <xf numFmtId="0" fontId="47" fillId="0" borderId="0" xfId="7" applyFont="1" applyAlignment="1">
      <alignment horizontal="center"/>
    </xf>
    <xf numFmtId="0" fontId="48" fillId="0" borderId="0" xfId="7" applyFont="1" applyAlignment="1">
      <alignment horizontal="center"/>
    </xf>
    <xf numFmtId="0" fontId="48" fillId="0" borderId="0" xfId="7" applyFont="1"/>
    <xf numFmtId="0" fontId="49" fillId="0" borderId="0" xfId="7" applyFont="1"/>
    <xf numFmtId="0" fontId="50" fillId="0" borderId="0" xfId="7" applyFont="1"/>
    <xf numFmtId="164" fontId="15" fillId="0" borderId="4" xfId="7" applyNumberFormat="1" applyFont="1" applyBorder="1"/>
    <xf numFmtId="10" fontId="45" fillId="0" borderId="4" xfId="7" applyNumberFormat="1" applyFont="1" applyBorder="1"/>
    <xf numFmtId="0" fontId="45" fillId="0" borderId="4" xfId="7" applyFont="1" applyBorder="1"/>
    <xf numFmtId="4" fontId="15" fillId="0" borderId="4" xfId="7" applyNumberFormat="1" applyFont="1" applyBorder="1"/>
    <xf numFmtId="0" fontId="15" fillId="0" borderId="4" xfId="7" applyFont="1" applyBorder="1"/>
    <xf numFmtId="4" fontId="45" fillId="0" borderId="4" xfId="7" applyNumberFormat="1" applyFont="1" applyBorder="1"/>
    <xf numFmtId="0" fontId="15" fillId="0" borderId="4" xfId="7" applyFont="1" applyBorder="1" applyAlignment="1">
      <alignment horizontal="center"/>
    </xf>
    <xf numFmtId="10" fontId="45" fillId="0" borderId="4" xfId="7" applyNumberFormat="1" applyFont="1" applyBorder="1" applyAlignment="1">
      <alignment horizontal="center"/>
    </xf>
    <xf numFmtId="0" fontId="45" fillId="0" borderId="4" xfId="7" applyFont="1" applyBorder="1" applyAlignment="1">
      <alignment horizontal="center"/>
    </xf>
    <xf numFmtId="165" fontId="45" fillId="0" borderId="4" xfId="7" applyNumberFormat="1" applyFont="1" applyBorder="1"/>
    <xf numFmtId="0" fontId="45" fillId="0" borderId="4" xfId="7" applyFont="1" applyBorder="1" applyAlignment="1">
      <alignment horizontal="right"/>
    </xf>
    <xf numFmtId="164" fontId="45" fillId="0" borderId="4" xfId="7" applyNumberFormat="1" applyFont="1" applyBorder="1"/>
    <xf numFmtId="14" fontId="45" fillId="0" borderId="4" xfId="7" applyNumberFormat="1" applyFont="1" applyBorder="1"/>
    <xf numFmtId="164" fontId="45" fillId="0" borderId="4" xfId="8" applyNumberFormat="1" applyFont="1" applyFill="1" applyBorder="1"/>
    <xf numFmtId="0" fontId="21" fillId="0" borderId="4" xfId="7" applyFont="1" applyBorder="1"/>
    <xf numFmtId="10" fontId="45" fillId="0" borderId="4" xfId="7" applyNumberFormat="1" applyFont="1" applyBorder="1" applyAlignment="1">
      <alignment horizontal="right"/>
    </xf>
    <xf numFmtId="164" fontId="21" fillId="0" borderId="4" xfId="7" applyNumberFormat="1" applyFont="1" applyBorder="1"/>
    <xf numFmtId="0" fontId="45" fillId="0" borderId="4" xfId="7" applyFont="1" applyBorder="1" applyAlignment="1">
      <alignment horizontal="center" vertical="center" wrapText="1"/>
    </xf>
    <xf numFmtId="0" fontId="45" fillId="0" borderId="4" xfId="7" applyFont="1" applyBorder="1" applyAlignment="1">
      <alignment horizontal="center" vertical="center"/>
    </xf>
    <xf numFmtId="0" fontId="51" fillId="0" borderId="0" xfId="7" applyFont="1" applyAlignment="1">
      <alignment horizontal="center"/>
    </xf>
    <xf numFmtId="0" fontId="7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43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5" fillId="0" borderId="2" xfId="1" applyFont="1" applyBorder="1" applyAlignment="1">
      <alignment horizontal="left" indent="2"/>
    </xf>
    <xf numFmtId="0" fontId="15" fillId="0" borderId="3" xfId="1" applyFont="1" applyBorder="1" applyAlignment="1">
      <alignment horizontal="left" indent="2"/>
    </xf>
    <xf numFmtId="0" fontId="5" fillId="0" borderId="1" xfId="1" applyFont="1" applyBorder="1" applyAlignment="1">
      <alignment horizont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indent="2"/>
    </xf>
    <xf numFmtId="0" fontId="4" fillId="0" borderId="3" xfId="1" applyFont="1" applyBorder="1" applyAlignment="1">
      <alignment horizontal="left" indent="2"/>
    </xf>
    <xf numFmtId="0" fontId="14" fillId="0" borderId="2" xfId="1" applyFont="1" applyBorder="1" applyAlignment="1">
      <alignment horizontal="left" indent="2"/>
    </xf>
    <xf numFmtId="0" fontId="14" fillId="0" borderId="3" xfId="1" applyFont="1" applyBorder="1" applyAlignment="1">
      <alignment horizontal="left" indent="2"/>
    </xf>
    <xf numFmtId="0" fontId="14" fillId="2" borderId="2" xfId="1" applyFont="1" applyFill="1" applyBorder="1" applyAlignment="1">
      <alignment horizontal="center"/>
    </xf>
    <xf numFmtId="0" fontId="14" fillId="2" borderId="5" xfId="1" applyFont="1" applyFill="1" applyBorder="1" applyAlignment="1">
      <alignment horizontal="center"/>
    </xf>
    <xf numFmtId="0" fontId="14" fillId="2" borderId="3" xfId="1" applyFont="1" applyFill="1" applyBorder="1" applyAlignment="1">
      <alignment horizontal="center"/>
    </xf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14" fillId="2" borderId="12" xfId="1" applyFont="1" applyFill="1" applyBorder="1" applyAlignment="1">
      <alignment horizontal="center"/>
    </xf>
    <xf numFmtId="0" fontId="14" fillId="4" borderId="2" xfId="1" applyFont="1" applyFill="1" applyBorder="1" applyAlignment="1">
      <alignment horizontal="left"/>
    </xf>
    <xf numFmtId="0" fontId="14" fillId="4" borderId="3" xfId="1" applyFont="1" applyFill="1" applyBorder="1" applyAlignment="1">
      <alignment horizontal="left"/>
    </xf>
    <xf numFmtId="0" fontId="4" fillId="5" borderId="2" xfId="1" applyFont="1" applyFill="1" applyBorder="1" applyAlignment="1">
      <alignment horizontal="left"/>
    </xf>
    <xf numFmtId="0" fontId="4" fillId="5" borderId="3" xfId="1" applyFont="1" applyFill="1" applyBorder="1" applyAlignment="1">
      <alignment horizontal="left"/>
    </xf>
    <xf numFmtId="0" fontId="14" fillId="2" borderId="2" xfId="1" applyFont="1" applyFill="1" applyBorder="1" applyAlignment="1">
      <alignment horizontal="left" indent="2"/>
    </xf>
    <xf numFmtId="0" fontId="14" fillId="2" borderId="5" xfId="1" applyFont="1" applyFill="1" applyBorder="1" applyAlignment="1">
      <alignment horizontal="left" indent="2"/>
    </xf>
    <xf numFmtId="0" fontId="14" fillId="2" borderId="3" xfId="1" applyFont="1" applyFill="1" applyBorder="1" applyAlignment="1">
      <alignment horizontal="left" indent="2"/>
    </xf>
    <xf numFmtId="0" fontId="14" fillId="0" borderId="2" xfId="1" applyFont="1" applyBorder="1" applyAlignment="1">
      <alignment horizontal="left"/>
    </xf>
    <xf numFmtId="0" fontId="14" fillId="0" borderId="3" xfId="1" applyFont="1" applyBorder="1" applyAlignment="1">
      <alignment horizontal="left"/>
    </xf>
    <xf numFmtId="0" fontId="19" fillId="0" borderId="2" xfId="2" applyFont="1" applyBorder="1" applyAlignment="1">
      <alignment horizontal="left" wrapText="1"/>
    </xf>
    <xf numFmtId="0" fontId="19" fillId="0" borderId="3" xfId="2" applyFont="1" applyBorder="1" applyAlignment="1">
      <alignment horizontal="left" wrapText="1"/>
    </xf>
    <xf numFmtId="0" fontId="14" fillId="0" borderId="2" xfId="2" applyFont="1" applyBorder="1" applyAlignment="1">
      <alignment horizontal="left" wrapText="1"/>
    </xf>
    <xf numFmtId="0" fontId="14" fillId="0" borderId="3" xfId="2" applyFont="1" applyBorder="1" applyAlignment="1">
      <alignment horizontal="left" wrapText="1"/>
    </xf>
    <xf numFmtId="0" fontId="5" fillId="0" borderId="4" xfId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13" fillId="9" borderId="2" xfId="2" applyFont="1" applyFill="1" applyBorder="1" applyAlignment="1">
      <alignment horizontal="left" indent="2"/>
    </xf>
    <xf numFmtId="0" fontId="13" fillId="9" borderId="3" xfId="2" applyFont="1" applyFill="1" applyBorder="1" applyAlignment="1">
      <alignment horizontal="left" indent="2"/>
    </xf>
    <xf numFmtId="0" fontId="13" fillId="9" borderId="2" xfId="0" applyFont="1" applyFill="1" applyBorder="1" applyAlignment="1">
      <alignment horizontal="left" indent="2"/>
    </xf>
    <xf numFmtId="0" fontId="13" fillId="9" borderId="3" xfId="0" applyFont="1" applyFill="1" applyBorder="1" applyAlignment="1">
      <alignment horizontal="left" indent="2"/>
    </xf>
    <xf numFmtId="0" fontId="5" fillId="0" borderId="1" xfId="0" applyFont="1" applyBorder="1" applyAlignment="1">
      <alignment horizontal="center"/>
    </xf>
    <xf numFmtId="49" fontId="4" fillId="0" borderId="2" xfId="0" applyNumberFormat="1" applyFont="1" applyBorder="1" applyAlignment="1">
      <alignment horizontal="left" indent="1"/>
    </xf>
    <xf numFmtId="49" fontId="4" fillId="0" borderId="3" xfId="0" applyNumberFormat="1" applyFont="1" applyBorder="1" applyAlignment="1">
      <alignment horizontal="left" indent="1"/>
    </xf>
    <xf numFmtId="0" fontId="11" fillId="9" borderId="2" xfId="0" applyFont="1" applyFill="1" applyBorder="1" applyAlignment="1">
      <alignment horizontal="left" indent="1"/>
    </xf>
    <xf numFmtId="0" fontId="11" fillId="9" borderId="3" xfId="0" applyFont="1" applyFill="1" applyBorder="1" applyAlignment="1">
      <alignment horizontal="left" indent="1"/>
    </xf>
    <xf numFmtId="49" fontId="3" fillId="0" borderId="2" xfId="0" applyNumberFormat="1" applyFont="1" applyBorder="1" applyAlignment="1">
      <alignment horizontal="left" indent="1"/>
    </xf>
    <xf numFmtId="49" fontId="3" fillId="0" borderId="3" xfId="0" applyNumberFormat="1" applyFont="1" applyBorder="1" applyAlignment="1">
      <alignment horizontal="left" indent="1"/>
    </xf>
    <xf numFmtId="49" fontId="12" fillId="0" borderId="2" xfId="0" applyNumberFormat="1" applyFont="1" applyBorder="1" applyAlignment="1">
      <alignment horizontal="left" indent="1"/>
    </xf>
    <xf numFmtId="49" fontId="12" fillId="0" borderId="3" xfId="0" applyNumberFormat="1" applyFont="1" applyBorder="1" applyAlignment="1">
      <alignment horizontal="left" indent="1"/>
    </xf>
    <xf numFmtId="0" fontId="9" fillId="0" borderId="0" xfId="7" applyFont="1" applyAlignment="1">
      <alignment horizontal="center"/>
    </xf>
    <xf numFmtId="0" fontId="45" fillId="0" borderId="0" xfId="7" applyFont="1" applyAlignment="1">
      <alignment horizontal="center"/>
    </xf>
    <xf numFmtId="0" fontId="47" fillId="0" borderId="0" xfId="7" applyFont="1" applyAlignment="1">
      <alignment horizontal="left"/>
    </xf>
    <xf numFmtId="0" fontId="44" fillId="0" borderId="0" xfId="7" applyAlignment="1">
      <alignment horizontal="left"/>
    </xf>
    <xf numFmtId="0" fontId="44" fillId="0" borderId="0" xfId="7" applyAlignment="1">
      <alignment horizontal="center"/>
    </xf>
    <xf numFmtId="0" fontId="15" fillId="0" borderId="2" xfId="7" applyFont="1" applyBorder="1" applyAlignment="1">
      <alignment horizontal="center"/>
    </xf>
    <xf numFmtId="0" fontId="15" fillId="0" borderId="5" xfId="7" applyFont="1" applyBorder="1" applyAlignment="1">
      <alignment horizontal="center"/>
    </xf>
    <xf numFmtId="0" fontId="15" fillId="0" borderId="3" xfId="7" applyFont="1" applyBorder="1" applyAlignment="1">
      <alignment horizontal="center"/>
    </xf>
    <xf numFmtId="0" fontId="45" fillId="0" borderId="10" xfId="7" applyFont="1" applyBorder="1" applyAlignment="1">
      <alignment horizontal="center" vertical="center"/>
    </xf>
    <xf numFmtId="0" fontId="45" fillId="0" borderId="11" xfId="7" applyFont="1" applyBorder="1" applyAlignment="1">
      <alignment horizontal="center" vertical="center"/>
    </xf>
    <xf numFmtId="0" fontId="45" fillId="0" borderId="8" xfId="7" applyFont="1" applyBorder="1" applyAlignment="1">
      <alignment horizontal="center" vertical="center"/>
    </xf>
    <xf numFmtId="0" fontId="52" fillId="0" borderId="0" xfId="7" applyFont="1" applyAlignment="1">
      <alignment horizontal="center"/>
    </xf>
    <xf numFmtId="0" fontId="45" fillId="0" borderId="10" xfId="7" applyFont="1" applyBorder="1" applyAlignment="1">
      <alignment horizontal="center" vertical="center" wrapText="1"/>
    </xf>
  </cellXfs>
  <cellStyles count="9">
    <cellStyle name="Currency_Izvj. o zaduživanju" xfId="8" xr:uid="{85B63A2A-9985-46FB-8EDD-6FEB20967DCB}"/>
    <cellStyle name="Normal" xfId="0" builtinId="0"/>
    <cellStyle name="Normal 2" xfId="1" xr:uid="{89009FAC-88A5-47C7-92E8-2677489C321F}"/>
    <cellStyle name="Normal 3" xfId="2" xr:uid="{97D9888F-A1F9-4729-9CEC-55DBCB6D13F4}"/>
    <cellStyle name="Normal 3 2" xfId="6" xr:uid="{804CAC77-35D4-4956-8E20-CED420982908}"/>
    <cellStyle name="Normal 4" xfId="4" xr:uid="{A1716F86-9DB4-479A-931E-0B6E0E181EC5}"/>
    <cellStyle name="Normal 5" xfId="7" xr:uid="{7B16B055-A777-41B9-A4F0-FBF88B05EB19}"/>
    <cellStyle name="Normalno 2" xfId="5" xr:uid="{276894AB-E53D-4E59-A9B5-B4E4031C5948}"/>
    <cellStyle name="Normalno 2 2" xfId="3" xr:uid="{60B1F41E-EDC2-48E6-BE9E-C1C9B6DC30E3}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AppData/Local/Microsoft/Windows/INetCache/Content.Outlook/PPSQNRTX/PRORA&#268;UN%20-%20IZVR&#352;ENJE%20PO%20IZVORIMA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čun 2023"/>
      <sheetName val="Sheet1"/>
      <sheetName val="List 2"/>
      <sheetName val="List 3"/>
      <sheetName val="Sheet2"/>
    </sheetNames>
    <sheetDataSet>
      <sheetData sheetId="0">
        <row r="199">
          <cell r="AY199">
            <v>438320.14</v>
          </cell>
          <cell r="AZ199">
            <v>204297</v>
          </cell>
          <cell r="BA199">
            <v>1396</v>
          </cell>
          <cell r="BB199">
            <v>98054</v>
          </cell>
          <cell r="BC199">
            <v>30543</v>
          </cell>
          <cell r="BD199">
            <v>14274</v>
          </cell>
          <cell r="BE199">
            <v>825611.49</v>
          </cell>
          <cell r="BF199">
            <v>4337.75</v>
          </cell>
          <cell r="BG199">
            <v>4971.5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6995F52-5CD9-4BEB-8887-56AB19951CE6}" name="Table24" displayName="Table24" ref="A53:G337" totalsRowShown="0" headerRowDxfId="4" headerRowBorderDxfId="3" tableBorderDxfId="2" headerRowCellStyle="Normal 2">
  <autoFilter ref="A53:G337" xr:uid="{36995F52-5CD9-4BEB-8887-56AB19951CE6}"/>
  <tableColumns count="7">
    <tableColumn id="1" xr3:uid="{D08BA5B4-0D0B-404A-8C97-9461EF1BAF22}" name="Račun"/>
    <tableColumn id="2" xr3:uid="{0AB92868-4D10-495C-920D-C117202B260C}" name="O P I S"/>
    <tableColumn id="3" xr3:uid="{D409D77A-3603-4544-9F3F-2B786FAA222E}" name="IZVORNI PLAN 2025"/>
    <tableColumn id="13" xr3:uid="{B3E768CE-A31D-46ED-9E14-94E47BC4233C}" name="Izvršenje 06/24"/>
    <tableColumn id="10" xr3:uid="{18F83D87-A4D1-461F-AF48-B0C8281BF3F3}" name="IZVRŠENJE _x000a_06/2025"/>
    <tableColumn id="11" xr3:uid="{4366AE15-7BB6-47FF-89D1-A6BC958E19E5}" name="Indeks_x000a_5/3" dataDxfId="1" dataCellStyle="Normal 2"/>
    <tableColumn id="12" xr3:uid="{61C47B70-E6D7-498F-BB62-E2A87A19977B}" name="Indeks_x000a_5/4" dataDxfId="0" dataCellStyle="Normal 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D6D5C-C387-4A51-BB4B-2A155C84C05F}">
  <dimension ref="A1:G337"/>
  <sheetViews>
    <sheetView tabSelected="1" workbookViewId="0">
      <selection activeCell="E1" sqref="E1"/>
    </sheetView>
  </sheetViews>
  <sheetFormatPr defaultRowHeight="15" x14ac:dyDescent="0.25"/>
  <cols>
    <col min="1" max="1" width="6.5703125" style="1" customWidth="1"/>
    <col min="2" max="2" width="40.7109375" style="1" customWidth="1"/>
    <col min="3" max="3" width="14.85546875" style="1" customWidth="1"/>
    <col min="4" max="4" width="16.5703125" style="1" customWidth="1"/>
    <col min="5" max="5" width="11.5703125" style="1" customWidth="1"/>
    <col min="6" max="6" width="8.7109375" style="2" customWidth="1"/>
    <col min="7" max="7" width="9.85546875" style="2" bestFit="1" customWidth="1"/>
  </cols>
  <sheetData>
    <row r="1" spans="1:7" x14ac:dyDescent="0.25">
      <c r="A1"/>
      <c r="B1"/>
      <c r="C1"/>
      <c r="D1"/>
      <c r="E1" s="264"/>
      <c r="F1"/>
      <c r="G1"/>
    </row>
    <row r="2" spans="1:7" x14ac:dyDescent="0.25">
      <c r="A2"/>
      <c r="B2"/>
      <c r="C2"/>
      <c r="D2"/>
      <c r="E2"/>
      <c r="F2"/>
      <c r="G2"/>
    </row>
    <row r="3" spans="1:7" x14ac:dyDescent="0.25">
      <c r="A3"/>
      <c r="B3"/>
      <c r="C3"/>
      <c r="D3"/>
      <c r="E3"/>
      <c r="F3"/>
      <c r="G3"/>
    </row>
    <row r="4" spans="1:7" x14ac:dyDescent="0.25">
      <c r="A4"/>
      <c r="B4"/>
      <c r="C4"/>
      <c r="D4"/>
      <c r="E4"/>
      <c r="F4"/>
      <c r="G4"/>
    </row>
    <row r="5" spans="1:7" ht="21" x14ac:dyDescent="0.35">
      <c r="A5" s="301" t="s">
        <v>313</v>
      </c>
      <c r="B5" s="301"/>
      <c r="C5" s="301"/>
      <c r="D5" s="301"/>
      <c r="E5" s="301"/>
      <c r="F5" s="301"/>
      <c r="G5" s="301"/>
    </row>
    <row r="6" spans="1:7" ht="21" x14ac:dyDescent="0.4">
      <c r="A6" s="302" t="s">
        <v>314</v>
      </c>
      <c r="B6" s="303"/>
      <c r="C6" s="303"/>
      <c r="D6" s="303"/>
      <c r="E6" s="303"/>
      <c r="F6" s="303"/>
      <c r="G6" s="303"/>
    </row>
    <row r="7" spans="1:7" x14ac:dyDescent="0.25">
      <c r="A7" s="299"/>
      <c r="B7" s="299"/>
      <c r="C7" s="3"/>
      <c r="D7" s="3"/>
      <c r="E7" s="3"/>
      <c r="F7" s="4"/>
      <c r="G7" s="4"/>
    </row>
    <row r="8" spans="1:7" x14ac:dyDescent="0.25">
      <c r="A8" s="5"/>
      <c r="B8" s="5"/>
    </row>
    <row r="9" spans="1:7" ht="15.75" x14ac:dyDescent="0.3">
      <c r="A9" s="300" t="s">
        <v>0</v>
      </c>
      <c r="B9" s="300"/>
    </row>
    <row r="10" spans="1:7" ht="15.75" x14ac:dyDescent="0.3">
      <c r="A10" s="6"/>
      <c r="B10" s="6" t="s">
        <v>315</v>
      </c>
    </row>
    <row r="11" spans="1:7" ht="15.75" x14ac:dyDescent="0.3">
      <c r="A11" s="6"/>
      <c r="B11" s="242"/>
    </row>
    <row r="13" spans="1:7" ht="15.75" x14ac:dyDescent="0.3">
      <c r="B13" s="7" t="s">
        <v>1</v>
      </c>
      <c r="F13" s="306" t="s">
        <v>2</v>
      </c>
      <c r="G13" s="306"/>
    </row>
    <row r="14" spans="1:7" ht="24" x14ac:dyDescent="0.25">
      <c r="A14" s="307" t="s">
        <v>3</v>
      </c>
      <c r="B14" s="308"/>
      <c r="C14" s="9" t="s">
        <v>665</v>
      </c>
      <c r="D14" s="252" t="s">
        <v>5</v>
      </c>
      <c r="E14" s="252" t="s">
        <v>8</v>
      </c>
      <c r="F14" s="252" t="s">
        <v>662</v>
      </c>
      <c r="G14" s="252" t="s">
        <v>663</v>
      </c>
    </row>
    <row r="15" spans="1:7" x14ac:dyDescent="0.25">
      <c r="A15" s="309">
        <v>1</v>
      </c>
      <c r="B15" s="310"/>
      <c r="C15" s="11">
        <v>2</v>
      </c>
      <c r="D15" s="11">
        <v>3</v>
      </c>
      <c r="E15" s="11">
        <v>4</v>
      </c>
      <c r="F15" s="12">
        <v>5</v>
      </c>
      <c r="G15" s="12">
        <v>6</v>
      </c>
    </row>
    <row r="16" spans="1:7" x14ac:dyDescent="0.25">
      <c r="A16" s="311" t="s">
        <v>12</v>
      </c>
      <c r="B16" s="312"/>
      <c r="C16" s="13">
        <v>6790720</v>
      </c>
      <c r="D16" s="13">
        <v>2094013</v>
      </c>
      <c r="E16" s="13">
        <v>1974782</v>
      </c>
      <c r="F16" s="14">
        <f>E16/D16*100</f>
        <v>94.306100296416489</v>
      </c>
      <c r="G16" s="14">
        <f>E16/C16*100</f>
        <v>29.080598228170206</v>
      </c>
    </row>
    <row r="17" spans="1:7" x14ac:dyDescent="0.25">
      <c r="A17" s="311" t="s">
        <v>13</v>
      </c>
      <c r="B17" s="312"/>
      <c r="C17" s="13">
        <v>200530</v>
      </c>
      <c r="D17" s="13">
        <v>1752</v>
      </c>
      <c r="E17" s="13">
        <v>17575</v>
      </c>
      <c r="F17" s="14">
        <f t="shared" ref="F17:F18" si="0">E17/D17*100</f>
        <v>1003.1392694063927</v>
      </c>
      <c r="G17" s="14">
        <f t="shared" ref="G17:G18" si="1">E17/C17*100</f>
        <v>8.7642746721188853</v>
      </c>
    </row>
    <row r="18" spans="1:7" x14ac:dyDescent="0.25">
      <c r="A18" s="313" t="s">
        <v>14</v>
      </c>
      <c r="B18" s="314"/>
      <c r="C18" s="15">
        <v>6991250</v>
      </c>
      <c r="D18" s="15">
        <v>2095765</v>
      </c>
      <c r="E18" s="15">
        <v>1992357</v>
      </c>
      <c r="F18" s="14">
        <f t="shared" si="0"/>
        <v>95.065859006138567</v>
      </c>
      <c r="G18" s="14">
        <f t="shared" si="1"/>
        <v>28.497865188628641</v>
      </c>
    </row>
    <row r="19" spans="1:7" x14ac:dyDescent="0.25">
      <c r="A19" s="315"/>
      <c r="B19" s="316"/>
      <c r="C19" s="316"/>
      <c r="D19" s="316"/>
      <c r="E19" s="316"/>
      <c r="F19" s="316"/>
      <c r="G19" s="317"/>
    </row>
    <row r="20" spans="1:7" x14ac:dyDescent="0.25">
      <c r="A20" s="311" t="s">
        <v>15</v>
      </c>
      <c r="B20" s="312"/>
      <c r="C20" s="13">
        <v>5886750</v>
      </c>
      <c r="D20" s="13">
        <v>1551442.16</v>
      </c>
      <c r="E20" s="13">
        <v>2240625.58</v>
      </c>
      <c r="F20" s="14">
        <f>E20/D20*100</f>
        <v>144.42211496946814</v>
      </c>
      <c r="G20" s="14">
        <f>E20/C20*100</f>
        <v>38.062183377925003</v>
      </c>
    </row>
    <row r="21" spans="1:7" x14ac:dyDescent="0.25">
      <c r="A21" s="311" t="s">
        <v>16</v>
      </c>
      <c r="B21" s="312"/>
      <c r="C21" s="13">
        <v>1104500</v>
      </c>
      <c r="D21" s="13">
        <v>512303.06</v>
      </c>
      <c r="E21" s="13">
        <v>92872</v>
      </c>
      <c r="F21" s="14">
        <f t="shared" ref="F21:F22" si="2">E21/D21*100</f>
        <v>18.128332085309033</v>
      </c>
      <c r="G21" s="14">
        <f t="shared" ref="G21:G22" si="3">E21/C21*100</f>
        <v>8.4085106382978729</v>
      </c>
    </row>
    <row r="22" spans="1:7" x14ac:dyDescent="0.25">
      <c r="A22" s="313" t="s">
        <v>17</v>
      </c>
      <c r="B22" s="314"/>
      <c r="C22" s="15">
        <v>6991250</v>
      </c>
      <c r="D22" s="15">
        <v>2063745.22</v>
      </c>
      <c r="E22" s="15">
        <v>2333497.58</v>
      </c>
      <c r="F22" s="14">
        <f t="shared" si="2"/>
        <v>113.07101077137807</v>
      </c>
      <c r="G22" s="14">
        <f t="shared" si="3"/>
        <v>33.377401466118364</v>
      </c>
    </row>
    <row r="23" spans="1:7" x14ac:dyDescent="0.25">
      <c r="A23" s="315"/>
      <c r="B23" s="316"/>
      <c r="C23" s="316"/>
      <c r="D23" s="316"/>
      <c r="E23" s="316"/>
      <c r="F23" s="316"/>
      <c r="G23" s="317"/>
    </row>
    <row r="24" spans="1:7" x14ac:dyDescent="0.25">
      <c r="A24" s="304" t="s">
        <v>18</v>
      </c>
      <c r="B24" s="305"/>
      <c r="C24" s="16">
        <v>0</v>
      </c>
      <c r="D24" s="16">
        <v>32019.780000000028</v>
      </c>
      <c r="E24" s="16">
        <v>-341140.58000000007</v>
      </c>
      <c r="F24" s="14">
        <f t="shared" ref="F24" si="4">E24/D24*100</f>
        <v>-1065.4057585654859</v>
      </c>
      <c r="G24" s="17">
        <v>0</v>
      </c>
    </row>
    <row r="25" spans="1:7" x14ac:dyDescent="0.25">
      <c r="A25" s="320"/>
      <c r="B25" s="320"/>
      <c r="C25" s="320"/>
      <c r="D25" s="320"/>
      <c r="E25" s="320"/>
      <c r="F25" s="320"/>
      <c r="G25" s="320"/>
    </row>
    <row r="26" spans="1:7" x14ac:dyDescent="0.25">
      <c r="B26" s="18" t="s">
        <v>19</v>
      </c>
    </row>
    <row r="27" spans="1:7" ht="22.5" x14ac:dyDescent="0.25">
      <c r="A27" s="19" t="s">
        <v>20</v>
      </c>
      <c r="B27" s="20"/>
      <c r="C27" s="9" t="s">
        <v>665</v>
      </c>
      <c r="D27" s="9" t="s">
        <v>5</v>
      </c>
      <c r="E27" s="9" t="s">
        <v>8</v>
      </c>
      <c r="F27" s="10" t="s">
        <v>10</v>
      </c>
      <c r="G27" s="10" t="s">
        <v>11</v>
      </c>
    </row>
    <row r="28" spans="1:7" x14ac:dyDescent="0.25">
      <c r="A28" s="311" t="s">
        <v>21</v>
      </c>
      <c r="B28" s="312"/>
      <c r="C28" s="13"/>
      <c r="D28" s="13"/>
      <c r="E28" s="13"/>
      <c r="F28" s="14"/>
      <c r="G28" s="14"/>
    </row>
    <row r="29" spans="1:7" x14ac:dyDescent="0.25">
      <c r="A29" s="311" t="s">
        <v>22</v>
      </c>
      <c r="B29" s="312"/>
      <c r="C29" s="13"/>
      <c r="D29" s="13"/>
      <c r="E29" s="13"/>
      <c r="F29" s="14"/>
      <c r="G29" s="14"/>
    </row>
    <row r="30" spans="1:7" x14ac:dyDescent="0.25">
      <c r="A30" s="313" t="s">
        <v>23</v>
      </c>
      <c r="B30" s="314"/>
      <c r="C30" s="15">
        <v>0</v>
      </c>
      <c r="D30" s="15">
        <v>0</v>
      </c>
      <c r="E30" s="15">
        <v>0</v>
      </c>
      <c r="F30" s="14"/>
      <c r="G30" s="14"/>
    </row>
    <row r="31" spans="1:7" x14ac:dyDescent="0.25">
      <c r="C31" s="16">
        <v>0</v>
      </c>
      <c r="D31" s="22"/>
      <c r="E31" s="22"/>
    </row>
    <row r="32" spans="1:7" x14ac:dyDescent="0.25">
      <c r="A32" s="321" t="s">
        <v>24</v>
      </c>
      <c r="B32" s="322"/>
      <c r="C32" s="23">
        <v>6991250</v>
      </c>
      <c r="D32" s="23">
        <v>2095765</v>
      </c>
      <c r="E32" s="23">
        <v>1992357</v>
      </c>
      <c r="F32" s="23">
        <f>E32/D32*100</f>
        <v>95.065859006138567</v>
      </c>
      <c r="G32" s="23">
        <f>E32/C32*100</f>
        <v>28.497865188628641</v>
      </c>
    </row>
    <row r="33" spans="1:7" x14ac:dyDescent="0.25">
      <c r="A33" s="321" t="s">
        <v>25</v>
      </c>
      <c r="B33" s="322"/>
      <c r="C33" s="23">
        <v>6991250</v>
      </c>
      <c r="D33" s="23">
        <v>2063745.22</v>
      </c>
      <c r="E33" s="23">
        <v>2333497.58</v>
      </c>
      <c r="F33" s="23">
        <f t="shared" ref="F33:F34" si="5">E33/D33*100</f>
        <v>113.07101077137807</v>
      </c>
      <c r="G33" s="23">
        <f t="shared" ref="G33" si="6">E33/C33*100</f>
        <v>33.377401466118364</v>
      </c>
    </row>
    <row r="34" spans="1:7" x14ac:dyDescent="0.25">
      <c r="A34" s="323" t="s">
        <v>26</v>
      </c>
      <c r="B34" s="324"/>
      <c r="C34" s="24">
        <v>0</v>
      </c>
      <c r="D34" s="24">
        <v>32019.780000000028</v>
      </c>
      <c r="E34" s="24">
        <v>-341140.58000000007</v>
      </c>
      <c r="F34" s="23">
        <f t="shared" si="5"/>
        <v>-1065.4057585654859</v>
      </c>
      <c r="G34" s="23" t="s">
        <v>666</v>
      </c>
    </row>
    <row r="35" spans="1:7" x14ac:dyDescent="0.25">
      <c r="A35" s="25"/>
      <c r="B35" s="26"/>
      <c r="C35" s="13"/>
      <c r="D35" s="13"/>
      <c r="E35" s="13"/>
      <c r="F35" s="14"/>
      <c r="G35" s="14"/>
    </row>
    <row r="36" spans="1:7" x14ac:dyDescent="0.25">
      <c r="A36" s="25"/>
      <c r="B36" s="26" t="s">
        <v>27</v>
      </c>
      <c r="C36" s="13"/>
      <c r="D36" s="13"/>
      <c r="E36" s="13"/>
      <c r="F36" s="14"/>
      <c r="G36" s="14"/>
    </row>
    <row r="37" spans="1:7" x14ac:dyDescent="0.25">
      <c r="A37" s="325" t="s">
        <v>28</v>
      </c>
      <c r="B37" s="326"/>
      <c r="C37" s="326"/>
      <c r="D37" s="326"/>
      <c r="E37" s="326"/>
      <c r="F37" s="326"/>
      <c r="G37" s="327"/>
    </row>
    <row r="38" spans="1:7" x14ac:dyDescent="0.25">
      <c r="A38" s="311" t="s">
        <v>29</v>
      </c>
      <c r="B38" s="312"/>
      <c r="C38" s="27"/>
      <c r="D38" s="27"/>
      <c r="E38" s="27"/>
      <c r="F38" s="28"/>
      <c r="G38" s="28"/>
    </row>
    <row r="39" spans="1:7" x14ac:dyDescent="0.25">
      <c r="A39" s="311" t="s">
        <v>30</v>
      </c>
      <c r="B39" s="312"/>
      <c r="C39" s="13"/>
      <c r="D39" s="13"/>
      <c r="E39" s="13"/>
      <c r="F39" s="14"/>
      <c r="G39" s="14"/>
    </row>
    <row r="40" spans="1:7" x14ac:dyDescent="0.25">
      <c r="A40" s="328" t="s">
        <v>31</v>
      </c>
      <c r="B40" s="329"/>
      <c r="C40" s="29"/>
      <c r="D40" s="29"/>
      <c r="E40" s="29"/>
      <c r="F40" s="30"/>
      <c r="G40" s="30"/>
    </row>
    <row r="41" spans="1:7" x14ac:dyDescent="0.25">
      <c r="A41" s="318" t="s">
        <v>32</v>
      </c>
      <c r="B41" s="319"/>
      <c r="C41" s="13"/>
      <c r="D41" s="13"/>
      <c r="E41" s="13"/>
      <c r="F41" s="14"/>
      <c r="G41" s="14"/>
    </row>
    <row r="42" spans="1:7" x14ac:dyDescent="0.25">
      <c r="A42" s="31"/>
      <c r="B42" s="31"/>
      <c r="C42" s="21"/>
      <c r="D42" s="21"/>
      <c r="E42" s="21"/>
      <c r="F42" s="32"/>
      <c r="G42" s="32"/>
    </row>
    <row r="43" spans="1:7" x14ac:dyDescent="0.25">
      <c r="A43" s="33" t="s">
        <v>33</v>
      </c>
      <c r="B43" s="34"/>
      <c r="C43" s="34"/>
      <c r="D43" s="34"/>
    </row>
    <row r="44" spans="1:7" ht="21" customHeight="1" x14ac:dyDescent="0.25">
      <c r="A44" s="35" t="s">
        <v>34</v>
      </c>
      <c r="B44" s="36"/>
      <c r="C44" s="37"/>
      <c r="D44" s="37"/>
      <c r="E44" s="37"/>
      <c r="F44" s="75"/>
      <c r="G44" s="75"/>
    </row>
    <row r="45" spans="1:7" ht="21.75" customHeight="1" x14ac:dyDescent="0.25">
      <c r="A45" s="330" t="s">
        <v>35</v>
      </c>
      <c r="B45" s="331"/>
      <c r="C45" s="37"/>
      <c r="D45" s="37"/>
      <c r="E45" s="37"/>
      <c r="F45" s="75"/>
      <c r="G45" s="75"/>
    </row>
    <row r="46" spans="1:7" ht="24.75" customHeight="1" x14ac:dyDescent="0.25">
      <c r="A46" s="330" t="s">
        <v>36</v>
      </c>
      <c r="B46" s="331"/>
      <c r="C46" s="37"/>
      <c r="D46" s="37"/>
      <c r="E46" s="37"/>
      <c r="F46" s="75"/>
      <c r="G46" s="75"/>
    </row>
    <row r="47" spans="1:7" ht="15" customHeight="1" x14ac:dyDescent="0.25">
      <c r="A47" s="332" t="s">
        <v>37</v>
      </c>
      <c r="B47" s="333"/>
      <c r="C47" s="37"/>
      <c r="D47" s="37"/>
      <c r="E47" s="37"/>
      <c r="F47" s="75"/>
      <c r="G47" s="75"/>
    </row>
    <row r="48" spans="1:7" ht="15" customHeight="1" x14ac:dyDescent="0.25">
      <c r="A48" s="332" t="s">
        <v>37</v>
      </c>
      <c r="B48" s="333"/>
      <c r="C48" s="37"/>
      <c r="D48" s="37"/>
      <c r="E48" s="37"/>
      <c r="F48" s="334"/>
      <c r="G48" s="334"/>
    </row>
    <row r="49" spans="1:7" x14ac:dyDescent="0.25">
      <c r="A49" s="251"/>
      <c r="B49" s="251"/>
      <c r="C49" s="249"/>
      <c r="D49" s="249"/>
      <c r="E49" s="39"/>
      <c r="F49" s="250"/>
      <c r="G49" s="250"/>
    </row>
    <row r="50" spans="1:7" x14ac:dyDescent="0.25">
      <c r="A50" s="251"/>
      <c r="B50" s="251"/>
      <c r="C50" s="39"/>
      <c r="D50" s="39"/>
      <c r="E50" s="39"/>
      <c r="F50" s="250"/>
      <c r="G50" s="250"/>
    </row>
    <row r="51" spans="1:7" x14ac:dyDescent="0.25">
      <c r="A51" s="40"/>
      <c r="B51" s="41" t="s">
        <v>38</v>
      </c>
      <c r="C51" s="39"/>
      <c r="D51" s="39"/>
      <c r="E51" s="39"/>
      <c r="F51" s="250"/>
      <c r="G51" s="250"/>
    </row>
    <row r="52" spans="1:7" x14ac:dyDescent="0.25">
      <c r="A52" s="43" t="s">
        <v>39</v>
      </c>
      <c r="B52" s="43"/>
      <c r="C52" s="38"/>
      <c r="D52" s="38"/>
      <c r="E52" s="5"/>
      <c r="F52" s="8"/>
      <c r="G52" s="8"/>
    </row>
    <row r="53" spans="1:7" ht="22.5" x14ac:dyDescent="0.25">
      <c r="A53" s="44" t="s">
        <v>40</v>
      </c>
      <c r="B53" s="45" t="s">
        <v>41</v>
      </c>
      <c r="C53" s="9" t="s">
        <v>665</v>
      </c>
      <c r="D53" s="46" t="s">
        <v>5</v>
      </c>
      <c r="E53" s="46" t="s">
        <v>8</v>
      </c>
      <c r="F53" s="47" t="s">
        <v>664</v>
      </c>
      <c r="G53" s="47" t="s">
        <v>11</v>
      </c>
    </row>
    <row r="54" spans="1:7" x14ac:dyDescent="0.25">
      <c r="A54" s="48">
        <v>1</v>
      </c>
      <c r="B54" s="49">
        <v>2</v>
      </c>
      <c r="C54" s="12">
        <v>3</v>
      </c>
      <c r="D54" s="12">
        <v>4</v>
      </c>
      <c r="E54" s="12">
        <v>5</v>
      </c>
      <c r="F54" s="12">
        <v>6</v>
      </c>
      <c r="G54" s="12">
        <v>7</v>
      </c>
    </row>
    <row r="55" spans="1:7" x14ac:dyDescent="0.25">
      <c r="A55" s="50">
        <v>6</v>
      </c>
      <c r="B55" s="51" t="s">
        <v>43</v>
      </c>
      <c r="C55" s="254">
        <v>6790720</v>
      </c>
      <c r="D55" s="52">
        <v>2094013</v>
      </c>
      <c r="E55" s="52">
        <v>1974782</v>
      </c>
      <c r="F55" s="53">
        <f>E55/D55*100</f>
        <v>94.306100296416489</v>
      </c>
      <c r="G55" s="53">
        <f>E55/C55*100</f>
        <v>29.080598228170206</v>
      </c>
    </row>
    <row r="56" spans="1:7" x14ac:dyDescent="0.25">
      <c r="A56" s="54">
        <v>61</v>
      </c>
      <c r="B56" s="55" t="s">
        <v>44</v>
      </c>
      <c r="C56" s="256">
        <v>4160000</v>
      </c>
      <c r="D56" s="15">
        <v>1238752</v>
      </c>
      <c r="E56" s="15">
        <v>1301811</v>
      </c>
      <c r="F56" s="53">
        <f t="shared" ref="F56:F119" si="7">E56/D56*100</f>
        <v>105.09052659450802</v>
      </c>
      <c r="G56" s="53">
        <f t="shared" ref="G56:G119" si="8">E56/C56*100</f>
        <v>31.293533653846158</v>
      </c>
    </row>
    <row r="57" spans="1:7" x14ac:dyDescent="0.25">
      <c r="A57" s="56">
        <v>611</v>
      </c>
      <c r="B57" s="57" t="s">
        <v>45</v>
      </c>
      <c r="C57" s="256">
        <v>2430000</v>
      </c>
      <c r="D57" s="15">
        <v>772348</v>
      </c>
      <c r="E57" s="15">
        <v>848935</v>
      </c>
      <c r="F57" s="53">
        <f t="shared" si="7"/>
        <v>109.91612589143753</v>
      </c>
      <c r="G57" s="53">
        <f t="shared" si="8"/>
        <v>34.935596707818931</v>
      </c>
    </row>
    <row r="58" spans="1:7" x14ac:dyDescent="0.25">
      <c r="A58" s="58">
        <v>6111</v>
      </c>
      <c r="B58" s="59" t="s">
        <v>46</v>
      </c>
      <c r="C58" s="61">
        <v>1550000</v>
      </c>
      <c r="D58" s="61">
        <v>534588</v>
      </c>
      <c r="E58" s="61">
        <v>541388</v>
      </c>
      <c r="F58" s="53">
        <f t="shared" si="7"/>
        <v>101.27200760211603</v>
      </c>
      <c r="G58" s="53">
        <f t="shared" si="8"/>
        <v>34.928258064516129</v>
      </c>
    </row>
    <row r="59" spans="1:7" x14ac:dyDescent="0.25">
      <c r="A59" s="58">
        <v>6112</v>
      </c>
      <c r="B59" s="59" t="s">
        <v>47</v>
      </c>
      <c r="C59" s="61">
        <v>300000</v>
      </c>
      <c r="D59" s="61">
        <v>71513</v>
      </c>
      <c r="E59" s="61">
        <v>105990</v>
      </c>
      <c r="F59" s="53">
        <f t="shared" si="7"/>
        <v>148.21081481688645</v>
      </c>
      <c r="G59" s="53">
        <f t="shared" si="8"/>
        <v>35.33</v>
      </c>
    </row>
    <row r="60" spans="1:7" x14ac:dyDescent="0.25">
      <c r="A60" s="58">
        <v>6113</v>
      </c>
      <c r="B60" s="59" t="s">
        <v>48</v>
      </c>
      <c r="C60" s="61">
        <v>380000</v>
      </c>
      <c r="D60" s="61">
        <v>123312</v>
      </c>
      <c r="E60" s="61">
        <v>150555</v>
      </c>
      <c r="F60" s="53">
        <f t="shared" si="7"/>
        <v>122.09274036590112</v>
      </c>
      <c r="G60" s="53">
        <f t="shared" si="8"/>
        <v>39.619736842105262</v>
      </c>
    </row>
    <row r="61" spans="1:7" x14ac:dyDescent="0.25">
      <c r="A61" s="58">
        <v>6114</v>
      </c>
      <c r="B61" s="59" t="s">
        <v>49</v>
      </c>
      <c r="C61" s="61">
        <v>200000</v>
      </c>
      <c r="D61" s="61">
        <v>86330</v>
      </c>
      <c r="E61" s="61">
        <v>51002</v>
      </c>
      <c r="F61" s="53">
        <f t="shared" si="7"/>
        <v>59.077956677864009</v>
      </c>
      <c r="G61" s="53">
        <f t="shared" si="8"/>
        <v>25.501000000000001</v>
      </c>
    </row>
    <row r="62" spans="1:7" x14ac:dyDescent="0.25">
      <c r="A62" s="62">
        <v>6115</v>
      </c>
      <c r="B62" s="59" t="s">
        <v>50</v>
      </c>
      <c r="C62" s="61"/>
      <c r="D62" s="61"/>
      <c r="E62" s="61"/>
      <c r="F62" s="53" t="e">
        <f t="shared" si="7"/>
        <v>#DIV/0!</v>
      </c>
      <c r="G62" s="53" t="e">
        <f t="shared" si="8"/>
        <v>#DIV/0!</v>
      </c>
    </row>
    <row r="63" spans="1:7" x14ac:dyDescent="0.25">
      <c r="A63" s="62">
        <v>6116</v>
      </c>
      <c r="B63" s="59" t="s">
        <v>51</v>
      </c>
      <c r="C63" s="258"/>
      <c r="D63" s="63"/>
      <c r="E63" s="63"/>
      <c r="F63" s="53" t="e">
        <f t="shared" si="7"/>
        <v>#DIV/0!</v>
      </c>
      <c r="G63" s="53" t="e">
        <f t="shared" si="8"/>
        <v>#DIV/0!</v>
      </c>
    </row>
    <row r="64" spans="1:7" x14ac:dyDescent="0.25">
      <c r="A64" s="62">
        <v>6117</v>
      </c>
      <c r="B64" s="59" t="s">
        <v>52</v>
      </c>
      <c r="C64" s="258"/>
      <c r="D64" s="63">
        <v>-43395</v>
      </c>
      <c r="E64" s="63"/>
      <c r="F64" s="53">
        <f t="shared" si="7"/>
        <v>0</v>
      </c>
      <c r="G64" s="53" t="e">
        <f t="shared" si="8"/>
        <v>#DIV/0!</v>
      </c>
    </row>
    <row r="65" spans="1:7" x14ac:dyDescent="0.25">
      <c r="A65" s="56">
        <v>613</v>
      </c>
      <c r="B65" s="57" t="s">
        <v>53</v>
      </c>
      <c r="C65" s="256">
        <v>1610000</v>
      </c>
      <c r="D65" s="15">
        <v>454573</v>
      </c>
      <c r="E65" s="15">
        <v>433525</v>
      </c>
      <c r="F65" s="53">
        <f t="shared" si="7"/>
        <v>95.369720594931948</v>
      </c>
      <c r="G65" s="53">
        <f t="shared" si="8"/>
        <v>26.927018633540374</v>
      </c>
    </row>
    <row r="66" spans="1:7" x14ac:dyDescent="0.25">
      <c r="A66" s="58">
        <v>6131</v>
      </c>
      <c r="B66" s="59" t="s">
        <v>54</v>
      </c>
      <c r="C66" s="60">
        <v>710000</v>
      </c>
      <c r="D66" s="60">
        <v>114901</v>
      </c>
      <c r="E66" s="60">
        <v>175249</v>
      </c>
      <c r="F66" s="53">
        <f t="shared" si="7"/>
        <v>152.52173610325411</v>
      </c>
      <c r="G66" s="53">
        <f t="shared" si="8"/>
        <v>24.682957746478873</v>
      </c>
    </row>
    <row r="67" spans="1:7" x14ac:dyDescent="0.25">
      <c r="A67" s="64">
        <v>61314</v>
      </c>
      <c r="B67" s="65" t="s">
        <v>55</v>
      </c>
      <c r="C67" s="61">
        <v>450000</v>
      </c>
      <c r="D67" s="61">
        <v>102316</v>
      </c>
      <c r="E67" s="61">
        <v>149639</v>
      </c>
      <c r="F67" s="53">
        <f t="shared" si="7"/>
        <v>146.25180812385159</v>
      </c>
      <c r="G67" s="53">
        <f t="shared" si="8"/>
        <v>33.25311111111111</v>
      </c>
    </row>
    <row r="68" spans="1:7" x14ac:dyDescent="0.25">
      <c r="A68" s="64">
        <v>61315</v>
      </c>
      <c r="B68" s="65" t="s">
        <v>56</v>
      </c>
      <c r="C68" s="61">
        <v>260000</v>
      </c>
      <c r="D68" s="61">
        <v>12585</v>
      </c>
      <c r="E68" s="61">
        <v>25610</v>
      </c>
      <c r="F68" s="53">
        <f t="shared" si="7"/>
        <v>203.49622566547478</v>
      </c>
      <c r="G68" s="53">
        <f t="shared" si="8"/>
        <v>9.85</v>
      </c>
    </row>
    <row r="69" spans="1:7" x14ac:dyDescent="0.25">
      <c r="A69" s="66">
        <v>61316</v>
      </c>
      <c r="B69" s="65" t="s">
        <v>57</v>
      </c>
      <c r="C69" s="61"/>
      <c r="D69" s="61"/>
      <c r="E69" s="61"/>
      <c r="F69" s="53" t="e">
        <f t="shared" si="7"/>
        <v>#DIV/0!</v>
      </c>
      <c r="G69" s="53" t="e">
        <f t="shared" si="8"/>
        <v>#DIV/0!</v>
      </c>
    </row>
    <row r="70" spans="1:7" x14ac:dyDescent="0.25">
      <c r="A70" s="58">
        <v>6134</v>
      </c>
      <c r="B70" s="59" t="s">
        <v>58</v>
      </c>
      <c r="C70" s="60">
        <v>900000</v>
      </c>
      <c r="D70" s="60">
        <v>339672</v>
      </c>
      <c r="E70" s="60">
        <v>258276</v>
      </c>
      <c r="F70" s="53">
        <f t="shared" si="7"/>
        <v>76.036882639723018</v>
      </c>
      <c r="G70" s="53">
        <f t="shared" si="8"/>
        <v>28.697333333333336</v>
      </c>
    </row>
    <row r="71" spans="1:7" x14ac:dyDescent="0.25">
      <c r="A71" s="64">
        <v>61341</v>
      </c>
      <c r="B71" s="65" t="s">
        <v>59</v>
      </c>
      <c r="C71" s="61">
        <v>900000</v>
      </c>
      <c r="D71" s="61">
        <v>339672</v>
      </c>
      <c r="E71" s="61">
        <v>258276</v>
      </c>
      <c r="F71" s="53">
        <f t="shared" si="7"/>
        <v>76.036882639723018</v>
      </c>
      <c r="G71" s="53">
        <f t="shared" si="8"/>
        <v>28.697333333333336</v>
      </c>
    </row>
    <row r="72" spans="1:7" x14ac:dyDescent="0.25">
      <c r="A72" s="56">
        <v>614</v>
      </c>
      <c r="B72" s="57" t="s">
        <v>60</v>
      </c>
      <c r="C72" s="256">
        <v>120000</v>
      </c>
      <c r="D72" s="15">
        <v>11831</v>
      </c>
      <c r="E72" s="15">
        <v>19351</v>
      </c>
      <c r="F72" s="53">
        <f t="shared" si="7"/>
        <v>163.5618290930606</v>
      </c>
      <c r="G72" s="53">
        <f t="shared" si="8"/>
        <v>16.125833333333333</v>
      </c>
    </row>
    <row r="73" spans="1:7" x14ac:dyDescent="0.25">
      <c r="A73" s="58">
        <v>6142</v>
      </c>
      <c r="B73" s="59" t="s">
        <v>61</v>
      </c>
      <c r="C73" s="60">
        <v>120000</v>
      </c>
      <c r="D73" s="60">
        <v>11831</v>
      </c>
      <c r="E73" s="60">
        <v>19351</v>
      </c>
      <c r="F73" s="53">
        <f t="shared" si="7"/>
        <v>163.5618290930606</v>
      </c>
      <c r="G73" s="53">
        <f t="shared" si="8"/>
        <v>16.125833333333333</v>
      </c>
    </row>
    <row r="74" spans="1:7" x14ac:dyDescent="0.25">
      <c r="A74" s="64">
        <v>61424</v>
      </c>
      <c r="B74" s="65" t="s">
        <v>62</v>
      </c>
      <c r="C74" s="61">
        <v>120000</v>
      </c>
      <c r="D74" s="61">
        <v>11831</v>
      </c>
      <c r="E74" s="61">
        <v>19351</v>
      </c>
      <c r="F74" s="53">
        <f t="shared" si="7"/>
        <v>163.5618290930606</v>
      </c>
      <c r="G74" s="53">
        <f t="shared" si="8"/>
        <v>16.125833333333333</v>
      </c>
    </row>
    <row r="75" spans="1:7" x14ac:dyDescent="0.25">
      <c r="A75" s="58">
        <v>6145</v>
      </c>
      <c r="B75" s="59" t="s">
        <v>63</v>
      </c>
      <c r="C75" s="257">
        <v>0</v>
      </c>
      <c r="D75" s="13">
        <v>0</v>
      </c>
      <c r="E75" s="13">
        <v>0</v>
      </c>
      <c r="F75" s="53" t="e">
        <f t="shared" si="7"/>
        <v>#DIV/0!</v>
      </c>
      <c r="G75" s="53" t="e">
        <f t="shared" si="8"/>
        <v>#DIV/0!</v>
      </c>
    </row>
    <row r="76" spans="1:7" x14ac:dyDescent="0.25">
      <c r="A76" s="67">
        <v>61453</v>
      </c>
      <c r="B76" s="65" t="s">
        <v>64</v>
      </c>
      <c r="C76" s="257"/>
      <c r="D76" s="13"/>
      <c r="E76" s="13"/>
      <c r="F76" s="53" t="e">
        <f t="shared" si="7"/>
        <v>#DIV/0!</v>
      </c>
      <c r="G76" s="53" t="e">
        <f t="shared" si="8"/>
        <v>#DIV/0!</v>
      </c>
    </row>
    <row r="77" spans="1:7" x14ac:dyDescent="0.25">
      <c r="A77" s="54">
        <v>63</v>
      </c>
      <c r="B77" s="55" t="s">
        <v>65</v>
      </c>
      <c r="C77" s="255">
        <v>934000</v>
      </c>
      <c r="D77" s="68">
        <v>407031</v>
      </c>
      <c r="E77" s="68">
        <v>120582</v>
      </c>
      <c r="F77" s="53">
        <f t="shared" si="7"/>
        <v>29.624770594868693</v>
      </c>
      <c r="G77" s="53">
        <f t="shared" si="8"/>
        <v>12.910278372591005</v>
      </c>
    </row>
    <row r="78" spans="1:7" x14ac:dyDescent="0.25">
      <c r="A78" s="56">
        <v>631</v>
      </c>
      <c r="B78" s="57" t="s">
        <v>66</v>
      </c>
      <c r="C78" s="256">
        <v>0</v>
      </c>
      <c r="D78" s="15">
        <v>0</v>
      </c>
      <c r="E78" s="15">
        <v>0</v>
      </c>
      <c r="F78" s="53" t="e">
        <f t="shared" si="7"/>
        <v>#DIV/0!</v>
      </c>
      <c r="G78" s="53" t="e">
        <f t="shared" si="8"/>
        <v>#DIV/0!</v>
      </c>
    </row>
    <row r="79" spans="1:7" x14ac:dyDescent="0.25">
      <c r="A79" s="62">
        <v>6311</v>
      </c>
      <c r="B79" s="59" t="s">
        <v>67</v>
      </c>
      <c r="C79" s="257"/>
      <c r="D79" s="13"/>
      <c r="E79" s="13"/>
      <c r="F79" s="53" t="e">
        <f t="shared" si="7"/>
        <v>#DIV/0!</v>
      </c>
      <c r="G79" s="53" t="e">
        <f t="shared" si="8"/>
        <v>#DIV/0!</v>
      </c>
    </row>
    <row r="80" spans="1:7" x14ac:dyDescent="0.25">
      <c r="A80" s="56">
        <v>632</v>
      </c>
      <c r="B80" s="57" t="s">
        <v>68</v>
      </c>
      <c r="C80" s="256">
        <v>0</v>
      </c>
      <c r="D80" s="15">
        <v>0</v>
      </c>
      <c r="E80" s="15">
        <v>0</v>
      </c>
      <c r="F80" s="53" t="e">
        <f t="shared" si="7"/>
        <v>#DIV/0!</v>
      </c>
      <c r="G80" s="53" t="e">
        <f t="shared" si="8"/>
        <v>#DIV/0!</v>
      </c>
    </row>
    <row r="81" spans="1:7" x14ac:dyDescent="0.25">
      <c r="A81" s="62">
        <v>6322</v>
      </c>
      <c r="B81" s="59" t="s">
        <v>69</v>
      </c>
      <c r="C81" s="257"/>
      <c r="D81" s="13"/>
      <c r="E81" s="13"/>
      <c r="F81" s="53" t="e">
        <f t="shared" si="7"/>
        <v>#DIV/0!</v>
      </c>
      <c r="G81" s="53" t="e">
        <f t="shared" si="8"/>
        <v>#DIV/0!</v>
      </c>
    </row>
    <row r="82" spans="1:7" x14ac:dyDescent="0.25">
      <c r="A82" s="62">
        <v>63221</v>
      </c>
      <c r="B82" s="59" t="s">
        <v>70</v>
      </c>
      <c r="C82" s="257"/>
      <c r="D82" s="13"/>
      <c r="E82" s="13"/>
      <c r="F82" s="53" t="e">
        <f t="shared" si="7"/>
        <v>#DIV/0!</v>
      </c>
      <c r="G82" s="53" t="e">
        <f t="shared" si="8"/>
        <v>#DIV/0!</v>
      </c>
    </row>
    <row r="83" spans="1:7" x14ac:dyDescent="0.25">
      <c r="A83" s="56">
        <v>633</v>
      </c>
      <c r="B83" s="57" t="s">
        <v>71</v>
      </c>
      <c r="C83" s="256">
        <v>859000</v>
      </c>
      <c r="D83" s="15">
        <v>407031</v>
      </c>
      <c r="E83" s="15">
        <v>120582</v>
      </c>
      <c r="F83" s="53">
        <f t="shared" si="7"/>
        <v>29.624770594868693</v>
      </c>
      <c r="G83" s="53">
        <f t="shared" si="8"/>
        <v>14.037485448195577</v>
      </c>
    </row>
    <row r="84" spans="1:7" x14ac:dyDescent="0.25">
      <c r="A84" s="58">
        <v>6331</v>
      </c>
      <c r="B84" s="59" t="s">
        <v>72</v>
      </c>
      <c r="C84" s="60">
        <v>193000</v>
      </c>
      <c r="D84" s="60">
        <v>220153</v>
      </c>
      <c r="E84" s="60">
        <v>47730</v>
      </c>
      <c r="F84" s="53">
        <f t="shared" si="7"/>
        <v>21.680376828841759</v>
      </c>
      <c r="G84" s="53">
        <f t="shared" si="8"/>
        <v>24.730569948186528</v>
      </c>
    </row>
    <row r="85" spans="1:7" x14ac:dyDescent="0.25">
      <c r="A85" s="64">
        <v>63311</v>
      </c>
      <c r="B85" s="65" t="s">
        <v>73</v>
      </c>
      <c r="C85" s="61">
        <v>190000</v>
      </c>
      <c r="D85" s="61">
        <v>220153</v>
      </c>
      <c r="E85" s="61">
        <v>47730</v>
      </c>
      <c r="F85" s="53">
        <f t="shared" si="7"/>
        <v>21.680376828841759</v>
      </c>
      <c r="G85" s="53">
        <f t="shared" si="8"/>
        <v>25.121052631578948</v>
      </c>
    </row>
    <row r="86" spans="1:7" x14ac:dyDescent="0.25">
      <c r="A86" s="64">
        <v>63312</v>
      </c>
      <c r="B86" s="65" t="s">
        <v>74</v>
      </c>
      <c r="C86" s="61">
        <v>3000</v>
      </c>
      <c r="D86" s="61"/>
      <c r="E86" s="61"/>
      <c r="F86" s="53" t="e">
        <f t="shared" si="7"/>
        <v>#DIV/0!</v>
      </c>
      <c r="G86" s="53">
        <f t="shared" si="8"/>
        <v>0</v>
      </c>
    </row>
    <row r="87" spans="1:7" x14ac:dyDescent="0.25">
      <c r="A87" s="58">
        <v>6332</v>
      </c>
      <c r="B87" s="59" t="s">
        <v>75</v>
      </c>
      <c r="C87" s="60">
        <v>666000</v>
      </c>
      <c r="D87" s="60">
        <v>186878</v>
      </c>
      <c r="E87" s="60">
        <v>72852</v>
      </c>
      <c r="F87" s="53">
        <f t="shared" si="7"/>
        <v>38.98372200044949</v>
      </c>
      <c r="G87" s="53">
        <f t="shared" si="8"/>
        <v>10.938738738738738</v>
      </c>
    </row>
    <row r="88" spans="1:7" x14ac:dyDescent="0.25">
      <c r="A88" s="64">
        <v>63321</v>
      </c>
      <c r="B88" s="65" t="s">
        <v>76</v>
      </c>
      <c r="C88" s="61">
        <v>660000</v>
      </c>
      <c r="D88" s="61">
        <v>186878</v>
      </c>
      <c r="E88" s="61">
        <v>65975</v>
      </c>
      <c r="F88" s="53">
        <f t="shared" si="7"/>
        <v>35.303781076424187</v>
      </c>
      <c r="G88" s="53">
        <f t="shared" si="8"/>
        <v>9.9962121212121211</v>
      </c>
    </row>
    <row r="89" spans="1:7" x14ac:dyDescent="0.25">
      <c r="A89" s="67">
        <v>63321</v>
      </c>
      <c r="B89" s="65" t="s">
        <v>77</v>
      </c>
      <c r="C89" s="61"/>
      <c r="D89" s="61"/>
      <c r="E89" s="61"/>
      <c r="F89" s="53" t="e">
        <f t="shared" si="7"/>
        <v>#DIV/0!</v>
      </c>
      <c r="G89" s="53" t="e">
        <f t="shared" si="8"/>
        <v>#DIV/0!</v>
      </c>
    </row>
    <row r="90" spans="1:7" x14ac:dyDescent="0.25">
      <c r="A90" s="64">
        <v>63322</v>
      </c>
      <c r="B90" s="65" t="s">
        <v>78</v>
      </c>
      <c r="C90" s="61">
        <v>6000</v>
      </c>
      <c r="D90" s="61"/>
      <c r="E90" s="61">
        <v>6877</v>
      </c>
      <c r="F90" s="53" t="e">
        <f t="shared" si="7"/>
        <v>#DIV/0!</v>
      </c>
      <c r="G90" s="53">
        <f t="shared" si="8"/>
        <v>114.61666666666666</v>
      </c>
    </row>
    <row r="91" spans="1:7" x14ac:dyDescent="0.25">
      <c r="A91" s="56">
        <v>634</v>
      </c>
      <c r="B91" s="57" t="s">
        <v>79</v>
      </c>
      <c r="C91" s="69">
        <v>75000</v>
      </c>
      <c r="D91" s="69">
        <v>0</v>
      </c>
      <c r="E91" s="69">
        <v>0</v>
      </c>
      <c r="F91" s="53" t="e">
        <f t="shared" si="7"/>
        <v>#DIV/0!</v>
      </c>
      <c r="G91" s="53">
        <f t="shared" si="8"/>
        <v>0</v>
      </c>
    </row>
    <row r="92" spans="1:7" x14ac:dyDescent="0.25">
      <c r="A92" s="62">
        <v>6341</v>
      </c>
      <c r="B92" s="59" t="s">
        <v>80</v>
      </c>
      <c r="C92" s="257"/>
      <c r="D92" s="13"/>
      <c r="E92" s="13"/>
      <c r="F92" s="53" t="e">
        <f t="shared" si="7"/>
        <v>#DIV/0!</v>
      </c>
      <c r="G92" s="53" t="e">
        <f t="shared" si="8"/>
        <v>#DIV/0!</v>
      </c>
    </row>
    <row r="93" spans="1:7" x14ac:dyDescent="0.25">
      <c r="A93" s="67">
        <v>63414</v>
      </c>
      <c r="B93" s="65" t="s">
        <v>81</v>
      </c>
      <c r="C93" s="257"/>
      <c r="D93" s="13"/>
      <c r="E93" s="13"/>
      <c r="F93" s="53" t="e">
        <f t="shared" si="7"/>
        <v>#DIV/0!</v>
      </c>
      <c r="G93" s="53" t="e">
        <f t="shared" si="8"/>
        <v>#DIV/0!</v>
      </c>
    </row>
    <row r="94" spans="1:7" x14ac:dyDescent="0.25">
      <c r="A94" s="67">
        <v>63414</v>
      </c>
      <c r="B94" s="65" t="s">
        <v>82</v>
      </c>
      <c r="C94" s="257"/>
      <c r="D94" s="13"/>
      <c r="E94" s="13"/>
      <c r="F94" s="53" t="e">
        <f t="shared" si="7"/>
        <v>#DIV/0!</v>
      </c>
      <c r="G94" s="53" t="e">
        <f t="shared" si="8"/>
        <v>#DIV/0!</v>
      </c>
    </row>
    <row r="95" spans="1:7" x14ac:dyDescent="0.25">
      <c r="A95" s="67">
        <v>63415</v>
      </c>
      <c r="B95" s="65" t="s">
        <v>83</v>
      </c>
      <c r="C95" s="257"/>
      <c r="D95" s="13"/>
      <c r="E95" s="13"/>
      <c r="F95" s="53" t="e">
        <f t="shared" si="7"/>
        <v>#DIV/0!</v>
      </c>
      <c r="G95" s="53" t="e">
        <f t="shared" si="8"/>
        <v>#DIV/0!</v>
      </c>
    </row>
    <row r="96" spans="1:7" x14ac:dyDescent="0.25">
      <c r="A96" s="67">
        <v>63415</v>
      </c>
      <c r="B96" s="65" t="s">
        <v>84</v>
      </c>
      <c r="C96" s="257"/>
      <c r="D96" s="13"/>
      <c r="E96" s="13"/>
      <c r="F96" s="53" t="e">
        <f t="shared" si="7"/>
        <v>#DIV/0!</v>
      </c>
      <c r="G96" s="53" t="e">
        <f t="shared" si="8"/>
        <v>#DIV/0!</v>
      </c>
    </row>
    <row r="97" spans="1:7" x14ac:dyDescent="0.25">
      <c r="A97" s="67">
        <v>63415</v>
      </c>
      <c r="B97" s="65" t="s">
        <v>85</v>
      </c>
      <c r="C97" s="257"/>
      <c r="D97" s="13"/>
      <c r="E97" s="13"/>
      <c r="F97" s="53" t="e">
        <f t="shared" si="7"/>
        <v>#DIV/0!</v>
      </c>
      <c r="G97" s="53" t="e">
        <f t="shared" si="8"/>
        <v>#DIV/0!</v>
      </c>
    </row>
    <row r="98" spans="1:7" x14ac:dyDescent="0.25">
      <c r="A98" s="58">
        <v>6342</v>
      </c>
      <c r="B98" s="59" t="s">
        <v>86</v>
      </c>
      <c r="C98" s="257">
        <v>75000</v>
      </c>
      <c r="D98" s="13"/>
      <c r="E98" s="13"/>
      <c r="F98" s="53" t="e">
        <f t="shared" si="7"/>
        <v>#DIV/0!</v>
      </c>
      <c r="G98" s="53">
        <f t="shared" si="8"/>
        <v>0</v>
      </c>
    </row>
    <row r="99" spans="1:7" x14ac:dyDescent="0.25">
      <c r="A99" s="64">
        <v>63425</v>
      </c>
      <c r="B99" s="65" t="s">
        <v>87</v>
      </c>
      <c r="C99" s="61">
        <v>75000</v>
      </c>
      <c r="D99" s="61"/>
      <c r="E99" s="61"/>
      <c r="F99" s="53" t="e">
        <f t="shared" si="7"/>
        <v>#DIV/0!</v>
      </c>
      <c r="G99" s="53">
        <f t="shared" si="8"/>
        <v>0</v>
      </c>
    </row>
    <row r="100" spans="1:7" x14ac:dyDescent="0.25">
      <c r="A100" s="67">
        <v>63426</v>
      </c>
      <c r="B100" s="65" t="s">
        <v>88</v>
      </c>
      <c r="C100" s="257"/>
      <c r="D100" s="13"/>
      <c r="E100" s="13"/>
      <c r="F100" s="53" t="e">
        <f t="shared" si="7"/>
        <v>#DIV/0!</v>
      </c>
      <c r="G100" s="53" t="e">
        <f t="shared" si="8"/>
        <v>#DIV/0!</v>
      </c>
    </row>
    <row r="101" spans="1:7" x14ac:dyDescent="0.25">
      <c r="A101" s="56">
        <v>636</v>
      </c>
      <c r="B101" s="70" t="s">
        <v>89</v>
      </c>
      <c r="C101" s="256">
        <v>0</v>
      </c>
      <c r="D101" s="15">
        <v>0</v>
      </c>
      <c r="E101" s="15">
        <v>0</v>
      </c>
      <c r="F101" s="53" t="e">
        <f t="shared" si="7"/>
        <v>#DIV/0!</v>
      </c>
      <c r="G101" s="53" t="e">
        <f t="shared" si="8"/>
        <v>#DIV/0!</v>
      </c>
    </row>
    <row r="102" spans="1:7" x14ac:dyDescent="0.25">
      <c r="A102" s="62">
        <v>6361</v>
      </c>
      <c r="B102" s="59" t="s">
        <v>90</v>
      </c>
      <c r="C102" s="257"/>
      <c r="D102" s="13"/>
      <c r="E102" s="13"/>
      <c r="F102" s="53" t="e">
        <f t="shared" si="7"/>
        <v>#DIV/0!</v>
      </c>
      <c r="G102" s="53" t="e">
        <f t="shared" si="8"/>
        <v>#DIV/0!</v>
      </c>
    </row>
    <row r="103" spans="1:7" x14ac:dyDescent="0.25">
      <c r="A103" s="67">
        <v>6361</v>
      </c>
      <c r="B103" s="65" t="s">
        <v>91</v>
      </c>
      <c r="C103" s="257"/>
      <c r="D103" s="13"/>
      <c r="E103" s="13"/>
      <c r="F103" s="53" t="e">
        <f t="shared" si="7"/>
        <v>#DIV/0!</v>
      </c>
      <c r="G103" s="53" t="e">
        <f t="shared" si="8"/>
        <v>#DIV/0!</v>
      </c>
    </row>
    <row r="104" spans="1:7" x14ac:dyDescent="0.25">
      <c r="A104" s="67">
        <v>6361</v>
      </c>
      <c r="B104" s="65" t="s">
        <v>92</v>
      </c>
      <c r="C104" s="257"/>
      <c r="D104" s="13"/>
      <c r="E104" s="13"/>
      <c r="F104" s="53" t="e">
        <f t="shared" si="7"/>
        <v>#DIV/0!</v>
      </c>
      <c r="G104" s="53" t="e">
        <f t="shared" si="8"/>
        <v>#DIV/0!</v>
      </c>
    </row>
    <row r="105" spans="1:7" x14ac:dyDescent="0.25">
      <c r="A105" s="71" t="s">
        <v>40</v>
      </c>
      <c r="B105" s="72" t="s">
        <v>41</v>
      </c>
      <c r="C105" s="259"/>
      <c r="D105" s="11"/>
      <c r="E105" s="11"/>
      <c r="F105" s="53" t="e">
        <f t="shared" si="7"/>
        <v>#DIV/0!</v>
      </c>
      <c r="G105" s="53" t="e">
        <f t="shared" si="8"/>
        <v>#DIV/0!</v>
      </c>
    </row>
    <row r="106" spans="1:7" x14ac:dyDescent="0.25">
      <c r="A106" s="48">
        <v>1</v>
      </c>
      <c r="B106" s="49">
        <v>2</v>
      </c>
      <c r="C106" s="253"/>
      <c r="D106" s="73"/>
      <c r="E106" s="73"/>
      <c r="F106" s="53" t="e">
        <f t="shared" si="7"/>
        <v>#DIV/0!</v>
      </c>
      <c r="G106" s="53" t="e">
        <f t="shared" si="8"/>
        <v>#DIV/0!</v>
      </c>
    </row>
    <row r="107" spans="1:7" x14ac:dyDescent="0.25">
      <c r="A107" s="62">
        <v>6362</v>
      </c>
      <c r="B107" s="59" t="s">
        <v>93</v>
      </c>
      <c r="C107" s="257"/>
      <c r="D107" s="13"/>
      <c r="E107" s="13"/>
      <c r="F107" s="53" t="e">
        <f t="shared" si="7"/>
        <v>#DIV/0!</v>
      </c>
      <c r="G107" s="53" t="e">
        <f t="shared" si="8"/>
        <v>#DIV/0!</v>
      </c>
    </row>
    <row r="108" spans="1:7" x14ac:dyDescent="0.25">
      <c r="A108" s="67">
        <v>63621</v>
      </c>
      <c r="B108" s="65" t="s">
        <v>94</v>
      </c>
      <c r="C108" s="257"/>
      <c r="D108" s="13"/>
      <c r="E108" s="13"/>
      <c r="F108" s="53" t="e">
        <f t="shared" si="7"/>
        <v>#DIV/0!</v>
      </c>
      <c r="G108" s="53" t="e">
        <f t="shared" si="8"/>
        <v>#DIV/0!</v>
      </c>
    </row>
    <row r="109" spans="1:7" x14ac:dyDescent="0.25">
      <c r="A109" s="56">
        <v>638</v>
      </c>
      <c r="B109" s="70" t="s">
        <v>95</v>
      </c>
      <c r="C109" s="256">
        <v>0</v>
      </c>
      <c r="D109" s="15">
        <v>0</v>
      </c>
      <c r="E109" s="15">
        <v>0</v>
      </c>
      <c r="F109" s="53" t="e">
        <f t="shared" si="7"/>
        <v>#DIV/0!</v>
      </c>
      <c r="G109" s="53" t="e">
        <f t="shared" si="8"/>
        <v>#DIV/0!</v>
      </c>
    </row>
    <row r="110" spans="1:7" x14ac:dyDescent="0.25">
      <c r="A110" s="62">
        <v>6381</v>
      </c>
      <c r="B110" s="59" t="s">
        <v>96</v>
      </c>
      <c r="C110" s="74"/>
      <c r="D110" s="74"/>
      <c r="E110" s="74"/>
      <c r="F110" s="53" t="e">
        <f t="shared" si="7"/>
        <v>#DIV/0!</v>
      </c>
      <c r="G110" s="53" t="e">
        <f t="shared" si="8"/>
        <v>#DIV/0!</v>
      </c>
    </row>
    <row r="111" spans="1:7" x14ac:dyDescent="0.25">
      <c r="A111" s="62">
        <v>6382</v>
      </c>
      <c r="B111" s="75" t="s">
        <v>97</v>
      </c>
      <c r="C111" s="74"/>
      <c r="D111" s="74"/>
      <c r="E111" s="74"/>
      <c r="F111" s="53" t="e">
        <f t="shared" si="7"/>
        <v>#DIV/0!</v>
      </c>
      <c r="G111" s="53" t="e">
        <f t="shared" si="8"/>
        <v>#DIV/0!</v>
      </c>
    </row>
    <row r="112" spans="1:7" x14ac:dyDescent="0.25">
      <c r="A112" s="76"/>
      <c r="B112" s="77"/>
      <c r="C112" s="78"/>
      <c r="D112" s="78"/>
      <c r="E112" s="78"/>
      <c r="F112" s="53" t="e">
        <f t="shared" si="7"/>
        <v>#DIV/0!</v>
      </c>
      <c r="G112" s="53" t="e">
        <f t="shared" si="8"/>
        <v>#DIV/0!</v>
      </c>
    </row>
    <row r="113" spans="1:7" x14ac:dyDescent="0.25">
      <c r="A113" s="54">
        <v>64</v>
      </c>
      <c r="B113" s="55" t="s">
        <v>98</v>
      </c>
      <c r="C113" s="255">
        <v>281720</v>
      </c>
      <c r="D113" s="68">
        <v>83947</v>
      </c>
      <c r="E113" s="68">
        <v>80180</v>
      </c>
      <c r="F113" s="53">
        <f t="shared" si="7"/>
        <v>95.512644883080995</v>
      </c>
      <c r="G113" s="53">
        <f t="shared" si="8"/>
        <v>28.460883146386486</v>
      </c>
    </row>
    <row r="114" spans="1:7" x14ac:dyDescent="0.25">
      <c r="A114" s="56">
        <v>641</v>
      </c>
      <c r="B114" s="57" t="s">
        <v>99</v>
      </c>
      <c r="C114" s="256">
        <v>0</v>
      </c>
      <c r="D114" s="15">
        <v>0</v>
      </c>
      <c r="E114" s="15">
        <v>1</v>
      </c>
      <c r="F114" s="53" t="e">
        <f t="shared" si="7"/>
        <v>#DIV/0!</v>
      </c>
      <c r="G114" s="53" t="e">
        <f t="shared" si="8"/>
        <v>#DIV/0!</v>
      </c>
    </row>
    <row r="115" spans="1:7" x14ac:dyDescent="0.25">
      <c r="A115" s="62">
        <v>6413</v>
      </c>
      <c r="B115" s="59" t="s">
        <v>100</v>
      </c>
      <c r="C115" s="257"/>
      <c r="D115" s="13"/>
      <c r="E115" s="13">
        <v>1</v>
      </c>
      <c r="F115" s="53" t="e">
        <f t="shared" si="7"/>
        <v>#DIV/0!</v>
      </c>
      <c r="G115" s="53" t="e">
        <f t="shared" si="8"/>
        <v>#DIV/0!</v>
      </c>
    </row>
    <row r="116" spans="1:7" x14ac:dyDescent="0.25">
      <c r="A116" s="62">
        <v>6414</v>
      </c>
      <c r="B116" s="59" t="s">
        <v>101</v>
      </c>
      <c r="C116" s="257"/>
      <c r="D116" s="13"/>
      <c r="E116" s="13"/>
      <c r="F116" s="53" t="e">
        <f t="shared" si="7"/>
        <v>#DIV/0!</v>
      </c>
      <c r="G116" s="53" t="e">
        <f t="shared" si="8"/>
        <v>#DIV/0!</v>
      </c>
    </row>
    <row r="117" spans="1:7" x14ac:dyDescent="0.25">
      <c r="A117" s="62">
        <v>6415</v>
      </c>
      <c r="B117" s="79" t="s">
        <v>102</v>
      </c>
      <c r="C117" s="257"/>
      <c r="D117" s="13"/>
      <c r="E117" s="13"/>
      <c r="F117" s="53" t="e">
        <f t="shared" si="7"/>
        <v>#DIV/0!</v>
      </c>
      <c r="G117" s="53" t="e">
        <f t="shared" si="8"/>
        <v>#DIV/0!</v>
      </c>
    </row>
    <row r="118" spans="1:7" x14ac:dyDescent="0.25">
      <c r="A118" s="62">
        <v>6419</v>
      </c>
      <c r="B118" s="59" t="s">
        <v>103</v>
      </c>
      <c r="C118" s="257"/>
      <c r="D118" s="13"/>
      <c r="E118" s="13"/>
      <c r="F118" s="53" t="e">
        <f t="shared" si="7"/>
        <v>#DIV/0!</v>
      </c>
      <c r="G118" s="53" t="e">
        <f t="shared" si="8"/>
        <v>#DIV/0!</v>
      </c>
    </row>
    <row r="119" spans="1:7" x14ac:dyDescent="0.25">
      <c r="A119" s="56">
        <v>642</v>
      </c>
      <c r="B119" s="57" t="s">
        <v>104</v>
      </c>
      <c r="C119" s="256">
        <v>281720</v>
      </c>
      <c r="D119" s="15">
        <v>83947</v>
      </c>
      <c r="E119" s="15">
        <v>80179</v>
      </c>
      <c r="F119" s="53">
        <f t="shared" si="7"/>
        <v>95.511453655282494</v>
      </c>
      <c r="G119" s="53">
        <f t="shared" si="8"/>
        <v>28.460528184012496</v>
      </c>
    </row>
    <row r="120" spans="1:7" x14ac:dyDescent="0.25">
      <c r="A120" s="80">
        <v>6421</v>
      </c>
      <c r="B120" s="59" t="s">
        <v>105</v>
      </c>
      <c r="C120" s="257">
        <v>150000</v>
      </c>
      <c r="D120" s="13">
        <v>51131</v>
      </c>
      <c r="E120" s="13">
        <v>34536</v>
      </c>
      <c r="F120" s="53">
        <f t="shared" ref="F120:F183" si="9">E120/D120*100</f>
        <v>67.544151297647218</v>
      </c>
      <c r="G120" s="53">
        <f t="shared" ref="G120:G183" si="10">E120/C120*100</f>
        <v>23.024000000000001</v>
      </c>
    </row>
    <row r="121" spans="1:7" x14ac:dyDescent="0.25">
      <c r="A121" s="64">
        <v>64214</v>
      </c>
      <c r="B121" s="65" t="s">
        <v>106</v>
      </c>
      <c r="C121" s="257">
        <v>150000</v>
      </c>
      <c r="D121" s="13">
        <v>51131</v>
      </c>
      <c r="E121" s="13">
        <v>34536</v>
      </c>
      <c r="F121" s="53">
        <f t="shared" si="9"/>
        <v>67.544151297647218</v>
      </c>
      <c r="G121" s="53">
        <f t="shared" si="10"/>
        <v>23.024000000000001</v>
      </c>
    </row>
    <row r="122" spans="1:7" x14ac:dyDescent="0.25">
      <c r="A122" s="67">
        <v>64219</v>
      </c>
      <c r="B122" s="65" t="s">
        <v>107</v>
      </c>
      <c r="C122" s="257"/>
      <c r="D122" s="13"/>
      <c r="E122" s="13"/>
      <c r="F122" s="53" t="e">
        <f t="shared" si="9"/>
        <v>#DIV/0!</v>
      </c>
      <c r="G122" s="53" t="e">
        <f t="shared" si="10"/>
        <v>#DIV/0!</v>
      </c>
    </row>
    <row r="123" spans="1:7" x14ac:dyDescent="0.25">
      <c r="A123" s="80">
        <v>6422</v>
      </c>
      <c r="B123" s="59" t="s">
        <v>108</v>
      </c>
      <c r="C123" s="257">
        <v>100720</v>
      </c>
      <c r="D123" s="13">
        <v>31850</v>
      </c>
      <c r="E123" s="13">
        <v>45239</v>
      </c>
      <c r="F123" s="53">
        <f t="shared" si="9"/>
        <v>142.03767660910518</v>
      </c>
      <c r="G123" s="53">
        <f t="shared" si="10"/>
        <v>44.915607625099284</v>
      </c>
    </row>
    <row r="124" spans="1:7" x14ac:dyDescent="0.25">
      <c r="A124" s="58">
        <v>64222</v>
      </c>
      <c r="B124" s="81" t="s">
        <v>109</v>
      </c>
      <c r="C124" s="257">
        <v>400</v>
      </c>
      <c r="D124" s="13">
        <v>34</v>
      </c>
      <c r="E124" s="13"/>
      <c r="F124" s="53">
        <f t="shared" si="9"/>
        <v>0</v>
      </c>
      <c r="G124" s="53">
        <f t="shared" si="10"/>
        <v>0</v>
      </c>
    </row>
    <row r="125" spans="1:7" x14ac:dyDescent="0.25">
      <c r="A125" s="64">
        <v>64224</v>
      </c>
      <c r="B125" s="65" t="s">
        <v>110</v>
      </c>
      <c r="C125" s="257">
        <v>320</v>
      </c>
      <c r="D125" s="13">
        <v>133</v>
      </c>
      <c r="E125" s="13">
        <v>186</v>
      </c>
      <c r="F125" s="53">
        <f t="shared" si="9"/>
        <v>139.84962406015038</v>
      </c>
      <c r="G125" s="53">
        <f t="shared" si="10"/>
        <v>58.125000000000007</v>
      </c>
    </row>
    <row r="126" spans="1:7" x14ac:dyDescent="0.25">
      <c r="A126" s="64">
        <v>64225</v>
      </c>
      <c r="B126" s="65" t="s">
        <v>111</v>
      </c>
      <c r="C126" s="257">
        <v>80000</v>
      </c>
      <c r="D126" s="13">
        <v>27856</v>
      </c>
      <c r="E126" s="13">
        <v>39796</v>
      </c>
      <c r="F126" s="53">
        <f t="shared" si="9"/>
        <v>142.86329695577254</v>
      </c>
      <c r="G126" s="53">
        <f t="shared" si="10"/>
        <v>49.744999999999997</v>
      </c>
    </row>
    <row r="127" spans="1:7" x14ac:dyDescent="0.25">
      <c r="A127" s="64">
        <v>64229</v>
      </c>
      <c r="B127" s="65" t="s">
        <v>112</v>
      </c>
      <c r="C127" s="257">
        <v>20000</v>
      </c>
      <c r="D127" s="13">
        <v>3827</v>
      </c>
      <c r="E127" s="13">
        <v>5257</v>
      </c>
      <c r="F127" s="53">
        <f t="shared" si="9"/>
        <v>137.36608309380716</v>
      </c>
      <c r="G127" s="53">
        <f t="shared" si="10"/>
        <v>26.284999999999997</v>
      </c>
    </row>
    <row r="128" spans="1:7" x14ac:dyDescent="0.25">
      <c r="A128" s="80">
        <v>6423</v>
      </c>
      <c r="B128" s="59" t="s">
        <v>113</v>
      </c>
      <c r="C128" s="257">
        <v>31000</v>
      </c>
      <c r="D128" s="13">
        <v>142</v>
      </c>
      <c r="E128" s="13">
        <v>78</v>
      </c>
      <c r="F128" s="53">
        <f t="shared" si="9"/>
        <v>54.929577464788736</v>
      </c>
      <c r="G128" s="53">
        <f t="shared" si="10"/>
        <v>0.25161290322580643</v>
      </c>
    </row>
    <row r="129" spans="1:7" x14ac:dyDescent="0.25">
      <c r="A129" s="67">
        <v>64231</v>
      </c>
      <c r="B129" s="65" t="s">
        <v>114</v>
      </c>
      <c r="C129" s="257"/>
      <c r="D129" s="13"/>
      <c r="E129" s="13"/>
      <c r="F129" s="53" t="e">
        <f t="shared" si="9"/>
        <v>#DIV/0!</v>
      </c>
      <c r="G129" s="53" t="e">
        <f t="shared" si="10"/>
        <v>#DIV/0!</v>
      </c>
    </row>
    <row r="130" spans="1:7" x14ac:dyDescent="0.25">
      <c r="A130" s="67">
        <v>64236</v>
      </c>
      <c r="B130" s="65" t="s">
        <v>115</v>
      </c>
      <c r="C130" s="257"/>
      <c r="D130" s="13">
        <v>142</v>
      </c>
      <c r="E130" s="13">
        <v>78</v>
      </c>
      <c r="F130" s="53">
        <f t="shared" si="9"/>
        <v>54.929577464788736</v>
      </c>
      <c r="G130" s="53" t="e">
        <f t="shared" si="10"/>
        <v>#DIV/0!</v>
      </c>
    </row>
    <row r="131" spans="1:7" x14ac:dyDescent="0.25">
      <c r="A131" s="64">
        <v>64239</v>
      </c>
      <c r="B131" s="82" t="s">
        <v>116</v>
      </c>
      <c r="C131" s="257">
        <v>31000</v>
      </c>
      <c r="D131" s="13"/>
      <c r="E131" s="13"/>
      <c r="F131" s="53" t="e">
        <f t="shared" si="9"/>
        <v>#DIV/0!</v>
      </c>
      <c r="G131" s="53">
        <f t="shared" si="10"/>
        <v>0</v>
      </c>
    </row>
    <row r="132" spans="1:7" x14ac:dyDescent="0.25">
      <c r="A132" s="67">
        <v>642392</v>
      </c>
      <c r="B132" s="83" t="s">
        <v>117</v>
      </c>
      <c r="C132" s="257"/>
      <c r="D132" s="13"/>
      <c r="E132" s="13"/>
      <c r="F132" s="53" t="e">
        <f t="shared" si="9"/>
        <v>#DIV/0!</v>
      </c>
      <c r="G132" s="53" t="e">
        <f t="shared" si="10"/>
        <v>#DIV/0!</v>
      </c>
    </row>
    <row r="133" spans="1:7" x14ac:dyDescent="0.25">
      <c r="A133" s="84">
        <v>6429</v>
      </c>
      <c r="B133" s="59" t="s">
        <v>118</v>
      </c>
      <c r="C133" s="257">
        <v>0</v>
      </c>
      <c r="D133" s="13">
        <v>824</v>
      </c>
      <c r="E133" s="13">
        <v>326</v>
      </c>
      <c r="F133" s="53">
        <f t="shared" si="9"/>
        <v>39.563106796116507</v>
      </c>
      <c r="G133" s="53" t="e">
        <f t="shared" si="10"/>
        <v>#DIV/0!</v>
      </c>
    </row>
    <row r="134" spans="1:7" x14ac:dyDescent="0.25">
      <c r="A134" s="67">
        <v>64299</v>
      </c>
      <c r="B134" s="65" t="s">
        <v>119</v>
      </c>
      <c r="C134" s="257"/>
      <c r="D134" s="13">
        <v>824</v>
      </c>
      <c r="E134" s="13">
        <v>326</v>
      </c>
      <c r="F134" s="53">
        <f t="shared" si="9"/>
        <v>39.563106796116507</v>
      </c>
      <c r="G134" s="53" t="e">
        <f t="shared" si="10"/>
        <v>#DIV/0!</v>
      </c>
    </row>
    <row r="135" spans="1:7" x14ac:dyDescent="0.25">
      <c r="A135" s="85">
        <v>65</v>
      </c>
      <c r="B135" s="86" t="s">
        <v>120</v>
      </c>
      <c r="C135" s="255">
        <v>1350000</v>
      </c>
      <c r="D135" s="68">
        <v>360996</v>
      </c>
      <c r="E135" s="68">
        <v>455853</v>
      </c>
      <c r="F135" s="53">
        <f t="shared" si="9"/>
        <v>126.2764684373234</v>
      </c>
      <c r="G135" s="53">
        <f t="shared" si="10"/>
        <v>33.766888888888893</v>
      </c>
    </row>
    <row r="136" spans="1:7" x14ac:dyDescent="0.25">
      <c r="A136" s="87">
        <v>651</v>
      </c>
      <c r="B136" s="57" t="s">
        <v>121</v>
      </c>
      <c r="C136" s="256">
        <v>210000</v>
      </c>
      <c r="D136" s="15">
        <v>18247</v>
      </c>
      <c r="E136" s="15">
        <v>20352</v>
      </c>
      <c r="F136" s="53">
        <f t="shared" si="9"/>
        <v>111.53614292760454</v>
      </c>
      <c r="G136" s="53">
        <f t="shared" si="10"/>
        <v>9.6914285714285722</v>
      </c>
    </row>
    <row r="137" spans="1:7" x14ac:dyDescent="0.25">
      <c r="A137" s="88">
        <v>6511</v>
      </c>
      <c r="B137" s="82" t="s">
        <v>122</v>
      </c>
      <c r="C137" s="258">
        <v>0</v>
      </c>
      <c r="D137" s="63">
        <v>0</v>
      </c>
      <c r="E137" s="63">
        <v>0</v>
      </c>
      <c r="F137" s="53" t="e">
        <f t="shared" si="9"/>
        <v>#DIV/0!</v>
      </c>
      <c r="G137" s="53" t="e">
        <f t="shared" si="10"/>
        <v>#DIV/0!</v>
      </c>
    </row>
    <row r="138" spans="1:7" x14ac:dyDescent="0.25">
      <c r="A138" s="89">
        <v>65111</v>
      </c>
      <c r="B138" s="82" t="s">
        <v>123</v>
      </c>
      <c r="C138" s="258"/>
      <c r="D138" s="63"/>
      <c r="E138" s="63"/>
      <c r="F138" s="53" t="e">
        <f t="shared" si="9"/>
        <v>#DIV/0!</v>
      </c>
      <c r="G138" s="53" t="e">
        <f t="shared" si="10"/>
        <v>#DIV/0!</v>
      </c>
    </row>
    <row r="139" spans="1:7" x14ac:dyDescent="0.25">
      <c r="A139" s="90">
        <v>6512</v>
      </c>
      <c r="B139" s="59" t="s">
        <v>124</v>
      </c>
      <c r="C139" s="257">
        <v>0</v>
      </c>
      <c r="D139" s="13">
        <v>0</v>
      </c>
      <c r="E139" s="13">
        <v>0</v>
      </c>
      <c r="F139" s="53" t="e">
        <f t="shared" si="9"/>
        <v>#DIV/0!</v>
      </c>
      <c r="G139" s="53" t="e">
        <f t="shared" si="10"/>
        <v>#DIV/0!</v>
      </c>
    </row>
    <row r="140" spans="1:7" x14ac:dyDescent="0.25">
      <c r="A140" s="91">
        <v>65123</v>
      </c>
      <c r="B140" s="81" t="s">
        <v>125</v>
      </c>
      <c r="C140" s="257"/>
      <c r="D140" s="13"/>
      <c r="E140" s="13"/>
      <c r="F140" s="53" t="e">
        <f t="shared" si="9"/>
        <v>#DIV/0!</v>
      </c>
      <c r="G140" s="53" t="e">
        <f t="shared" si="10"/>
        <v>#DIV/0!</v>
      </c>
    </row>
    <row r="141" spans="1:7" x14ac:dyDescent="0.25">
      <c r="A141" s="90">
        <v>6513</v>
      </c>
      <c r="B141" s="59" t="s">
        <v>126</v>
      </c>
      <c r="C141" s="257">
        <v>0</v>
      </c>
      <c r="D141" s="13">
        <v>0</v>
      </c>
      <c r="E141" s="13">
        <v>17</v>
      </c>
      <c r="F141" s="53" t="e">
        <f t="shared" si="9"/>
        <v>#DIV/0!</v>
      </c>
      <c r="G141" s="53" t="e">
        <f t="shared" si="10"/>
        <v>#DIV/0!</v>
      </c>
    </row>
    <row r="142" spans="1:7" x14ac:dyDescent="0.25">
      <c r="A142" s="92">
        <v>65139</v>
      </c>
      <c r="B142" s="65" t="s">
        <v>127</v>
      </c>
      <c r="C142" s="257"/>
      <c r="D142" s="13"/>
      <c r="E142" s="13"/>
      <c r="F142" s="53" t="e">
        <f t="shared" si="9"/>
        <v>#DIV/0!</v>
      </c>
      <c r="G142" s="53" t="e">
        <f t="shared" si="10"/>
        <v>#DIV/0!</v>
      </c>
    </row>
    <row r="143" spans="1:7" x14ac:dyDescent="0.25">
      <c r="A143" s="90">
        <v>6514</v>
      </c>
      <c r="B143" s="59" t="s">
        <v>128</v>
      </c>
      <c r="C143" s="257">
        <v>210000</v>
      </c>
      <c r="D143" s="13">
        <v>18247</v>
      </c>
      <c r="E143" s="13">
        <v>20335</v>
      </c>
      <c r="F143" s="53">
        <f t="shared" si="9"/>
        <v>111.44297692771414</v>
      </c>
      <c r="G143" s="53">
        <f t="shared" si="10"/>
        <v>9.6833333333333336</v>
      </c>
    </row>
    <row r="144" spans="1:7" x14ac:dyDescent="0.25">
      <c r="A144" s="93">
        <v>65141</v>
      </c>
      <c r="B144" s="81" t="s">
        <v>129</v>
      </c>
      <c r="C144" s="257">
        <v>140000</v>
      </c>
      <c r="D144" s="13"/>
      <c r="E144" s="13">
        <v>13022</v>
      </c>
      <c r="F144" s="53" t="e">
        <f t="shared" si="9"/>
        <v>#DIV/0!</v>
      </c>
      <c r="G144" s="53">
        <f t="shared" si="10"/>
        <v>9.3014285714285716</v>
      </c>
    </row>
    <row r="145" spans="1:7" x14ac:dyDescent="0.25">
      <c r="A145" s="94">
        <v>65141</v>
      </c>
      <c r="B145" s="81" t="s">
        <v>130</v>
      </c>
      <c r="C145" s="257">
        <v>55000</v>
      </c>
      <c r="D145" s="13"/>
      <c r="E145" s="13">
        <v>7313</v>
      </c>
      <c r="F145" s="53" t="e">
        <f t="shared" si="9"/>
        <v>#DIV/0!</v>
      </c>
      <c r="G145" s="53">
        <f t="shared" si="10"/>
        <v>13.296363636363637</v>
      </c>
    </row>
    <row r="146" spans="1:7" x14ac:dyDescent="0.25">
      <c r="A146" s="94">
        <v>65149</v>
      </c>
      <c r="B146" s="95" t="s">
        <v>312</v>
      </c>
      <c r="C146" s="257">
        <v>15000</v>
      </c>
      <c r="D146" s="13"/>
      <c r="E146" s="13"/>
      <c r="F146" s="53" t="e">
        <f t="shared" si="9"/>
        <v>#DIV/0!</v>
      </c>
      <c r="G146" s="53">
        <f t="shared" si="10"/>
        <v>0</v>
      </c>
    </row>
    <row r="147" spans="1:7" x14ac:dyDescent="0.25">
      <c r="A147" s="87">
        <v>652</v>
      </c>
      <c r="B147" s="57" t="s">
        <v>131</v>
      </c>
      <c r="C147" s="256">
        <v>150000</v>
      </c>
      <c r="D147" s="15">
        <v>56277</v>
      </c>
      <c r="E147" s="15">
        <v>66818</v>
      </c>
      <c r="F147" s="53">
        <f t="shared" si="9"/>
        <v>118.73056488441102</v>
      </c>
      <c r="G147" s="53">
        <f t="shared" si="10"/>
        <v>44.545333333333332</v>
      </c>
    </row>
    <row r="148" spans="1:7" x14ac:dyDescent="0.25">
      <c r="A148" s="91">
        <v>6522</v>
      </c>
      <c r="B148" s="59" t="s">
        <v>132</v>
      </c>
      <c r="C148" s="257"/>
      <c r="D148" s="13"/>
      <c r="E148" s="13"/>
      <c r="F148" s="53" t="e">
        <f t="shared" si="9"/>
        <v>#DIV/0!</v>
      </c>
      <c r="G148" s="53" t="e">
        <f t="shared" si="10"/>
        <v>#DIV/0!</v>
      </c>
    </row>
    <row r="149" spans="1:7" x14ac:dyDescent="0.25">
      <c r="A149" s="90">
        <v>65221</v>
      </c>
      <c r="B149" s="65" t="s">
        <v>133</v>
      </c>
      <c r="C149" s="257">
        <v>5000</v>
      </c>
      <c r="D149" s="13">
        <v>739</v>
      </c>
      <c r="E149" s="13">
        <v>257</v>
      </c>
      <c r="F149" s="53">
        <f t="shared" si="9"/>
        <v>34.776725304465494</v>
      </c>
      <c r="G149" s="53">
        <f t="shared" si="10"/>
        <v>5.1400000000000006</v>
      </c>
    </row>
    <row r="150" spans="1:7" x14ac:dyDescent="0.25">
      <c r="A150" s="91">
        <v>6524</v>
      </c>
      <c r="B150" s="59" t="s">
        <v>134</v>
      </c>
      <c r="C150" s="257"/>
      <c r="D150" s="13"/>
      <c r="E150" s="13"/>
      <c r="F150" s="53" t="e">
        <f t="shared" si="9"/>
        <v>#DIV/0!</v>
      </c>
      <c r="G150" s="53" t="e">
        <f t="shared" si="10"/>
        <v>#DIV/0!</v>
      </c>
    </row>
    <row r="151" spans="1:7" x14ac:dyDescent="0.25">
      <c r="A151" s="91">
        <v>65241</v>
      </c>
      <c r="B151" s="65" t="s">
        <v>135</v>
      </c>
      <c r="C151" s="257"/>
      <c r="D151" s="13"/>
      <c r="E151" s="13"/>
      <c r="F151" s="53" t="e">
        <f t="shared" si="9"/>
        <v>#DIV/0!</v>
      </c>
      <c r="G151" s="53" t="e">
        <f t="shared" si="10"/>
        <v>#DIV/0!</v>
      </c>
    </row>
    <row r="152" spans="1:7" x14ac:dyDescent="0.25">
      <c r="A152" s="90">
        <v>6526</v>
      </c>
      <c r="B152" s="59" t="s">
        <v>136</v>
      </c>
      <c r="C152" s="257">
        <v>145000</v>
      </c>
      <c r="D152" s="13">
        <v>55538</v>
      </c>
      <c r="E152" s="13">
        <v>66818</v>
      </c>
      <c r="F152" s="53">
        <f t="shared" si="9"/>
        <v>120.31041809211712</v>
      </c>
      <c r="G152" s="53">
        <f t="shared" si="10"/>
        <v>46.081379310344829</v>
      </c>
    </row>
    <row r="153" spans="1:7" x14ac:dyDescent="0.25">
      <c r="A153" s="92">
        <v>65269</v>
      </c>
      <c r="B153" s="65" t="s">
        <v>137</v>
      </c>
      <c r="C153" s="257"/>
      <c r="D153" s="13"/>
      <c r="E153" s="13"/>
      <c r="F153" s="53" t="e">
        <f t="shared" si="9"/>
        <v>#DIV/0!</v>
      </c>
      <c r="G153" s="53" t="e">
        <f t="shared" si="10"/>
        <v>#DIV/0!</v>
      </c>
    </row>
    <row r="154" spans="1:7" x14ac:dyDescent="0.25">
      <c r="A154" s="92">
        <v>65269</v>
      </c>
      <c r="B154" s="65" t="s">
        <v>138</v>
      </c>
      <c r="C154" s="257"/>
      <c r="D154" s="13"/>
      <c r="E154" s="13"/>
      <c r="F154" s="53" t="e">
        <f t="shared" si="9"/>
        <v>#DIV/0!</v>
      </c>
      <c r="G154" s="53" t="e">
        <f t="shared" si="10"/>
        <v>#DIV/0!</v>
      </c>
    </row>
    <row r="155" spans="1:7" x14ac:dyDescent="0.25">
      <c r="A155" s="92">
        <v>65269</v>
      </c>
      <c r="B155" s="65" t="s">
        <v>139</v>
      </c>
      <c r="C155" s="257"/>
      <c r="D155" s="13"/>
      <c r="E155" s="13"/>
      <c r="F155" s="53" t="e">
        <f t="shared" si="9"/>
        <v>#DIV/0!</v>
      </c>
      <c r="G155" s="53" t="e">
        <f t="shared" si="10"/>
        <v>#DIV/0!</v>
      </c>
    </row>
    <row r="156" spans="1:7" x14ac:dyDescent="0.25">
      <c r="A156" s="87">
        <v>653</v>
      </c>
      <c r="B156" s="96" t="s">
        <v>140</v>
      </c>
      <c r="C156" s="256">
        <v>990000</v>
      </c>
      <c r="D156" s="15">
        <v>286472</v>
      </c>
      <c r="E156" s="15">
        <v>368683</v>
      </c>
      <c r="F156" s="53">
        <f t="shared" si="9"/>
        <v>128.6977435840152</v>
      </c>
      <c r="G156" s="53">
        <f t="shared" si="10"/>
        <v>37.240707070707067</v>
      </c>
    </row>
    <row r="157" spans="1:7" x14ac:dyDescent="0.25">
      <c r="A157" s="90">
        <v>6531</v>
      </c>
      <c r="B157" s="59" t="s">
        <v>141</v>
      </c>
      <c r="C157" s="257">
        <v>650000</v>
      </c>
      <c r="D157" s="13">
        <v>109793</v>
      </c>
      <c r="E157" s="13">
        <v>176933</v>
      </c>
      <c r="F157" s="53">
        <f t="shared" si="9"/>
        <v>161.15143952711011</v>
      </c>
      <c r="G157" s="53">
        <f t="shared" si="10"/>
        <v>27.220461538461539</v>
      </c>
    </row>
    <row r="158" spans="1:7" x14ac:dyDescent="0.25">
      <c r="A158" s="94">
        <v>65311</v>
      </c>
      <c r="B158" s="65" t="s">
        <v>142</v>
      </c>
      <c r="C158" s="257">
        <v>650000</v>
      </c>
      <c r="D158" s="13">
        <v>109793</v>
      </c>
      <c r="E158" s="13">
        <v>176933</v>
      </c>
      <c r="F158" s="53">
        <f t="shared" si="9"/>
        <v>161.15143952711011</v>
      </c>
      <c r="G158" s="53">
        <f t="shared" si="10"/>
        <v>27.220461538461539</v>
      </c>
    </row>
    <row r="159" spans="1:7" x14ac:dyDescent="0.25">
      <c r="A159" s="88">
        <v>6532</v>
      </c>
      <c r="B159" s="82" t="s">
        <v>143</v>
      </c>
      <c r="C159" s="258">
        <v>340000</v>
      </c>
      <c r="D159" s="63">
        <v>176679</v>
      </c>
      <c r="E159" s="13">
        <v>191750</v>
      </c>
      <c r="F159" s="53">
        <f t="shared" si="9"/>
        <v>108.53015921530007</v>
      </c>
      <c r="G159" s="53">
        <f t="shared" si="10"/>
        <v>56.397058823529413</v>
      </c>
    </row>
    <row r="160" spans="1:7" x14ac:dyDescent="0.25">
      <c r="A160" s="94">
        <v>65321</v>
      </c>
      <c r="B160" s="65" t="s">
        <v>144</v>
      </c>
      <c r="C160" s="257">
        <v>340000</v>
      </c>
      <c r="D160" s="13">
        <v>176679</v>
      </c>
      <c r="E160" s="13">
        <v>191750</v>
      </c>
      <c r="F160" s="53">
        <f t="shared" si="9"/>
        <v>108.53015921530007</v>
      </c>
      <c r="G160" s="53">
        <f t="shared" si="10"/>
        <v>56.397058823529413</v>
      </c>
    </row>
    <row r="161" spans="1:7" x14ac:dyDescent="0.25">
      <c r="A161" s="85">
        <v>66</v>
      </c>
      <c r="B161" s="55" t="s">
        <v>145</v>
      </c>
      <c r="C161" s="255">
        <v>0</v>
      </c>
      <c r="D161" s="68">
        <v>0</v>
      </c>
      <c r="E161" s="68">
        <v>5865</v>
      </c>
      <c r="F161" s="53" t="e">
        <f t="shared" si="9"/>
        <v>#DIV/0!</v>
      </c>
      <c r="G161" s="53" t="e">
        <f t="shared" si="10"/>
        <v>#DIV/0!</v>
      </c>
    </row>
    <row r="162" spans="1:7" x14ac:dyDescent="0.25">
      <c r="A162" s="87">
        <v>661</v>
      </c>
      <c r="B162" s="70" t="s">
        <v>146</v>
      </c>
      <c r="C162" s="256">
        <v>0</v>
      </c>
      <c r="D162" s="15">
        <v>0</v>
      </c>
      <c r="E162" s="15">
        <v>0</v>
      </c>
      <c r="F162" s="53" t="e">
        <f t="shared" si="9"/>
        <v>#DIV/0!</v>
      </c>
      <c r="G162" s="53" t="e">
        <f t="shared" si="10"/>
        <v>#DIV/0!</v>
      </c>
    </row>
    <row r="163" spans="1:7" x14ac:dyDescent="0.25">
      <c r="A163" s="89">
        <v>6614</v>
      </c>
      <c r="B163" s="82" t="s">
        <v>147</v>
      </c>
      <c r="C163" s="256"/>
      <c r="D163" s="15"/>
      <c r="E163" s="15"/>
      <c r="F163" s="53" t="e">
        <f t="shared" si="9"/>
        <v>#DIV/0!</v>
      </c>
      <c r="G163" s="53" t="e">
        <f t="shared" si="10"/>
        <v>#DIV/0!</v>
      </c>
    </row>
    <row r="164" spans="1:7" x14ac:dyDescent="0.25">
      <c r="A164" s="91">
        <v>6615</v>
      </c>
      <c r="B164" s="59" t="s">
        <v>148</v>
      </c>
      <c r="C164" s="257"/>
      <c r="D164" s="13"/>
      <c r="E164" s="13"/>
      <c r="F164" s="53" t="e">
        <f t="shared" si="9"/>
        <v>#DIV/0!</v>
      </c>
      <c r="G164" s="53" t="e">
        <f t="shared" si="10"/>
        <v>#DIV/0!</v>
      </c>
    </row>
    <row r="165" spans="1:7" x14ac:dyDescent="0.25">
      <c r="A165" s="87">
        <v>663</v>
      </c>
      <c r="B165" s="57" t="s">
        <v>149</v>
      </c>
      <c r="C165" s="260">
        <v>0</v>
      </c>
      <c r="D165" s="97">
        <v>0</v>
      </c>
      <c r="E165" s="97">
        <v>5865</v>
      </c>
      <c r="F165" s="53" t="e">
        <f t="shared" si="9"/>
        <v>#DIV/0!</v>
      </c>
      <c r="G165" s="53" t="e">
        <f t="shared" si="10"/>
        <v>#DIV/0!</v>
      </c>
    </row>
    <row r="166" spans="1:7" x14ac:dyDescent="0.25">
      <c r="A166" s="91">
        <v>6631</v>
      </c>
      <c r="B166" s="59" t="s">
        <v>150</v>
      </c>
      <c r="C166" s="257"/>
      <c r="D166" s="13"/>
      <c r="E166" s="13"/>
      <c r="F166" s="53" t="e">
        <f t="shared" si="9"/>
        <v>#DIV/0!</v>
      </c>
      <c r="G166" s="53" t="e">
        <f t="shared" si="10"/>
        <v>#DIV/0!</v>
      </c>
    </row>
    <row r="167" spans="1:7" x14ac:dyDescent="0.25">
      <c r="A167" s="92">
        <v>6632</v>
      </c>
      <c r="B167" s="65" t="s">
        <v>151</v>
      </c>
      <c r="C167" s="257"/>
      <c r="D167" s="13"/>
      <c r="E167" s="13">
        <v>5865</v>
      </c>
      <c r="F167" s="53" t="e">
        <f t="shared" si="9"/>
        <v>#DIV/0!</v>
      </c>
      <c r="G167" s="53" t="e">
        <f t="shared" si="10"/>
        <v>#DIV/0!</v>
      </c>
    </row>
    <row r="168" spans="1:7" x14ac:dyDescent="0.25">
      <c r="A168" s="92">
        <v>66323</v>
      </c>
      <c r="B168" s="65" t="s">
        <v>152</v>
      </c>
      <c r="C168" s="257"/>
      <c r="D168" s="13"/>
      <c r="E168" s="13"/>
      <c r="F168" s="53" t="e">
        <f t="shared" si="9"/>
        <v>#DIV/0!</v>
      </c>
      <c r="G168" s="53" t="e">
        <f t="shared" si="10"/>
        <v>#DIV/0!</v>
      </c>
    </row>
    <row r="169" spans="1:7" x14ac:dyDescent="0.25">
      <c r="A169" s="85">
        <v>68</v>
      </c>
      <c r="B169" s="55" t="s">
        <v>153</v>
      </c>
      <c r="C169" s="255">
        <v>65000</v>
      </c>
      <c r="D169" s="68">
        <v>3287</v>
      </c>
      <c r="E169" s="68">
        <v>10491</v>
      </c>
      <c r="F169" s="53">
        <f t="shared" si="9"/>
        <v>319.16641314268327</v>
      </c>
      <c r="G169" s="53">
        <f t="shared" si="10"/>
        <v>16.14</v>
      </c>
    </row>
    <row r="170" spans="1:7" x14ac:dyDescent="0.25">
      <c r="A170" s="87">
        <v>681</v>
      </c>
      <c r="B170" s="57" t="s">
        <v>154</v>
      </c>
      <c r="C170" s="256">
        <v>30000</v>
      </c>
      <c r="D170" s="15">
        <v>2820</v>
      </c>
      <c r="E170" s="15">
        <v>9422</v>
      </c>
      <c r="F170" s="53">
        <f t="shared" si="9"/>
        <v>334.11347517730496</v>
      </c>
      <c r="G170" s="53">
        <f t="shared" si="10"/>
        <v>31.406666666666666</v>
      </c>
    </row>
    <row r="171" spans="1:7" x14ac:dyDescent="0.25">
      <c r="A171" s="90">
        <v>6819</v>
      </c>
      <c r="B171" s="59" t="s">
        <v>155</v>
      </c>
      <c r="C171" s="257">
        <v>30000</v>
      </c>
      <c r="D171" s="13">
        <v>2820</v>
      </c>
      <c r="E171" s="13">
        <v>9422</v>
      </c>
      <c r="F171" s="53">
        <f t="shared" si="9"/>
        <v>334.11347517730496</v>
      </c>
      <c r="G171" s="53">
        <f t="shared" si="10"/>
        <v>31.406666666666666</v>
      </c>
    </row>
    <row r="172" spans="1:7" x14ac:dyDescent="0.25">
      <c r="A172" s="94">
        <v>68191</v>
      </c>
      <c r="B172" s="65" t="s">
        <v>156</v>
      </c>
      <c r="C172" s="257">
        <v>30000</v>
      </c>
      <c r="D172" s="13">
        <v>2820</v>
      </c>
      <c r="E172" s="13">
        <v>9422</v>
      </c>
      <c r="F172" s="53">
        <f t="shared" si="9"/>
        <v>334.11347517730496</v>
      </c>
      <c r="G172" s="53">
        <f t="shared" si="10"/>
        <v>31.406666666666666</v>
      </c>
    </row>
    <row r="173" spans="1:7" x14ac:dyDescent="0.25">
      <c r="A173" s="87">
        <v>683</v>
      </c>
      <c r="B173" s="57" t="s">
        <v>157</v>
      </c>
      <c r="C173" s="256">
        <v>35000</v>
      </c>
      <c r="D173" s="15">
        <v>467</v>
      </c>
      <c r="E173" s="15">
        <v>1069</v>
      </c>
      <c r="F173" s="53">
        <f t="shared" si="9"/>
        <v>228.90792291220555</v>
      </c>
      <c r="G173" s="53">
        <f t="shared" si="10"/>
        <v>3.0542857142857143</v>
      </c>
    </row>
    <row r="174" spans="1:7" x14ac:dyDescent="0.25">
      <c r="A174" s="84">
        <v>6831</v>
      </c>
      <c r="B174" s="81" t="s">
        <v>158</v>
      </c>
      <c r="C174" s="258">
        <v>35000</v>
      </c>
      <c r="D174" s="63">
        <v>467</v>
      </c>
      <c r="E174" s="63">
        <v>1069</v>
      </c>
      <c r="F174" s="53">
        <f t="shared" si="9"/>
        <v>228.90792291220555</v>
      </c>
      <c r="G174" s="53">
        <f t="shared" si="10"/>
        <v>3.0542857142857143</v>
      </c>
    </row>
    <row r="175" spans="1:7" x14ac:dyDescent="0.25">
      <c r="A175" s="67">
        <v>6831</v>
      </c>
      <c r="B175" s="65" t="s">
        <v>159</v>
      </c>
      <c r="C175" s="257"/>
      <c r="D175" s="13"/>
      <c r="E175" s="13"/>
      <c r="F175" s="53" t="e">
        <f t="shared" si="9"/>
        <v>#DIV/0!</v>
      </c>
      <c r="G175" s="53" t="e">
        <f t="shared" si="10"/>
        <v>#DIV/0!</v>
      </c>
    </row>
    <row r="176" spans="1:7" x14ac:dyDescent="0.25">
      <c r="A176" s="98">
        <v>7</v>
      </c>
      <c r="B176" s="51" t="s">
        <v>160</v>
      </c>
      <c r="C176" s="254">
        <v>200530</v>
      </c>
      <c r="D176" s="52">
        <v>1752</v>
      </c>
      <c r="E176" s="52">
        <v>17575</v>
      </c>
      <c r="F176" s="53">
        <f t="shared" si="9"/>
        <v>1003.1392694063927</v>
      </c>
      <c r="G176" s="53">
        <f t="shared" si="10"/>
        <v>8.7642746721188853</v>
      </c>
    </row>
    <row r="177" spans="1:7" x14ac:dyDescent="0.25">
      <c r="A177" s="85">
        <v>71</v>
      </c>
      <c r="B177" s="86" t="s">
        <v>161</v>
      </c>
      <c r="C177" s="256">
        <v>200000</v>
      </c>
      <c r="D177" s="15">
        <v>1334</v>
      </c>
      <c r="E177" s="15">
        <v>17575</v>
      </c>
      <c r="F177" s="53">
        <f t="shared" si="9"/>
        <v>1317.4662668665667</v>
      </c>
      <c r="G177" s="53">
        <f t="shared" si="10"/>
        <v>8.7874999999999996</v>
      </c>
    </row>
    <row r="178" spans="1:7" x14ac:dyDescent="0.25">
      <c r="A178" s="87">
        <v>711</v>
      </c>
      <c r="B178" s="57" t="s">
        <v>162</v>
      </c>
      <c r="C178" s="256">
        <v>200000</v>
      </c>
      <c r="D178" s="15">
        <v>1334</v>
      </c>
      <c r="E178" s="15">
        <v>17575</v>
      </c>
      <c r="F178" s="53">
        <f t="shared" si="9"/>
        <v>1317.4662668665667</v>
      </c>
      <c r="G178" s="53">
        <f t="shared" si="10"/>
        <v>8.7874999999999996</v>
      </c>
    </row>
    <row r="179" spans="1:7" x14ac:dyDescent="0.25">
      <c r="A179" s="90">
        <v>7111</v>
      </c>
      <c r="B179" s="59" t="s">
        <v>163</v>
      </c>
      <c r="C179" s="257">
        <v>200000</v>
      </c>
      <c r="D179" s="13">
        <v>1334</v>
      </c>
      <c r="E179" s="13">
        <v>17575</v>
      </c>
      <c r="F179" s="53">
        <f t="shared" si="9"/>
        <v>1317.4662668665667</v>
      </c>
      <c r="G179" s="53">
        <f t="shared" si="10"/>
        <v>8.7874999999999996</v>
      </c>
    </row>
    <row r="180" spans="1:7" x14ac:dyDescent="0.25">
      <c r="A180" s="92">
        <v>71112</v>
      </c>
      <c r="B180" s="65" t="s">
        <v>164</v>
      </c>
      <c r="C180" s="257"/>
      <c r="D180" s="13">
        <v>1334</v>
      </c>
      <c r="E180" s="13">
        <v>17575</v>
      </c>
      <c r="F180" s="53">
        <f t="shared" si="9"/>
        <v>1317.4662668665667</v>
      </c>
      <c r="G180" s="53" t="e">
        <f t="shared" si="10"/>
        <v>#DIV/0!</v>
      </c>
    </row>
    <row r="181" spans="1:7" x14ac:dyDescent="0.25">
      <c r="A181" s="92">
        <v>71112</v>
      </c>
      <c r="B181" s="65" t="s">
        <v>165</v>
      </c>
      <c r="C181" s="257"/>
      <c r="D181" s="13"/>
      <c r="E181" s="13"/>
      <c r="F181" s="53" t="e">
        <f t="shared" si="9"/>
        <v>#DIV/0!</v>
      </c>
      <c r="G181" s="53" t="e">
        <f t="shared" si="10"/>
        <v>#DIV/0!</v>
      </c>
    </row>
    <row r="182" spans="1:7" x14ac:dyDescent="0.25">
      <c r="A182" s="92">
        <v>71112</v>
      </c>
      <c r="B182" s="65" t="s">
        <v>166</v>
      </c>
      <c r="C182" s="257"/>
      <c r="D182" s="13"/>
      <c r="E182" s="13"/>
      <c r="F182" s="53" t="e">
        <f t="shared" si="9"/>
        <v>#DIV/0!</v>
      </c>
      <c r="G182" s="53" t="e">
        <f t="shared" si="10"/>
        <v>#DIV/0!</v>
      </c>
    </row>
    <row r="183" spans="1:7" x14ac:dyDescent="0.25">
      <c r="A183" s="85">
        <v>72</v>
      </c>
      <c r="B183" s="86" t="s">
        <v>167</v>
      </c>
      <c r="C183" s="256">
        <v>530</v>
      </c>
      <c r="D183" s="15">
        <v>418</v>
      </c>
      <c r="E183" s="15">
        <v>0</v>
      </c>
      <c r="F183" s="53">
        <f t="shared" si="9"/>
        <v>0</v>
      </c>
      <c r="G183" s="53">
        <f t="shared" si="10"/>
        <v>0</v>
      </c>
    </row>
    <row r="184" spans="1:7" x14ac:dyDescent="0.25">
      <c r="A184" s="87">
        <v>721</v>
      </c>
      <c r="B184" s="57" t="s">
        <v>168</v>
      </c>
      <c r="C184" s="256">
        <v>530</v>
      </c>
      <c r="D184" s="15">
        <v>418</v>
      </c>
      <c r="E184" s="15">
        <v>0</v>
      </c>
      <c r="F184" s="53">
        <f t="shared" ref="F184:F247" si="11">E184/D184*100</f>
        <v>0</v>
      </c>
      <c r="G184" s="53">
        <f t="shared" ref="G184:G247" si="12">E184/C184*100</f>
        <v>0</v>
      </c>
    </row>
    <row r="185" spans="1:7" x14ac:dyDescent="0.25">
      <c r="A185" s="90">
        <v>7211</v>
      </c>
      <c r="B185" s="59" t="s">
        <v>169</v>
      </c>
      <c r="C185" s="257">
        <v>530</v>
      </c>
      <c r="D185" s="13">
        <v>418</v>
      </c>
      <c r="E185" s="13"/>
      <c r="F185" s="53">
        <f t="shared" si="11"/>
        <v>0</v>
      </c>
      <c r="G185" s="53">
        <f t="shared" si="12"/>
        <v>0</v>
      </c>
    </row>
    <row r="186" spans="1:7" x14ac:dyDescent="0.25">
      <c r="A186" s="94">
        <v>72119</v>
      </c>
      <c r="B186" s="65" t="s">
        <v>170</v>
      </c>
      <c r="C186" s="257">
        <v>530</v>
      </c>
      <c r="D186" s="13">
        <v>418</v>
      </c>
      <c r="E186" s="13"/>
      <c r="F186" s="53">
        <f t="shared" si="11"/>
        <v>0</v>
      </c>
      <c r="G186" s="53">
        <f t="shared" si="12"/>
        <v>0</v>
      </c>
    </row>
    <row r="187" spans="1:7" x14ac:dyDescent="0.25">
      <c r="A187" s="71" t="s">
        <v>40</v>
      </c>
      <c r="B187" s="72" t="s">
        <v>41</v>
      </c>
      <c r="C187" s="259"/>
      <c r="D187" s="11"/>
      <c r="E187" s="11"/>
      <c r="F187" s="53" t="e">
        <f t="shared" si="11"/>
        <v>#DIV/0!</v>
      </c>
      <c r="G187" s="53" t="e">
        <f t="shared" si="12"/>
        <v>#DIV/0!</v>
      </c>
    </row>
    <row r="188" spans="1:7" x14ac:dyDescent="0.25">
      <c r="A188" s="48">
        <v>1</v>
      </c>
      <c r="B188" s="49">
        <v>2</v>
      </c>
      <c r="C188" s="253"/>
      <c r="D188" s="12"/>
      <c r="E188" s="12"/>
      <c r="F188" s="53" t="e">
        <f t="shared" si="11"/>
        <v>#DIV/0!</v>
      </c>
      <c r="G188" s="53" t="e">
        <f t="shared" si="12"/>
        <v>#DIV/0!</v>
      </c>
    </row>
    <row r="189" spans="1:7" x14ac:dyDescent="0.25">
      <c r="A189" s="98">
        <v>8</v>
      </c>
      <c r="B189" s="51" t="s">
        <v>171</v>
      </c>
      <c r="C189" s="254">
        <v>0</v>
      </c>
      <c r="D189" s="52">
        <v>0</v>
      </c>
      <c r="E189" s="52">
        <v>0</v>
      </c>
      <c r="F189" s="53" t="e">
        <f t="shared" si="11"/>
        <v>#DIV/0!</v>
      </c>
      <c r="G189" s="53" t="e">
        <f t="shared" si="12"/>
        <v>#DIV/0!</v>
      </c>
    </row>
    <row r="190" spans="1:7" x14ac:dyDescent="0.25">
      <c r="A190" s="99">
        <v>83</v>
      </c>
      <c r="B190" s="100" t="s">
        <v>172</v>
      </c>
      <c r="C190" s="256"/>
      <c r="D190" s="15"/>
      <c r="E190" s="15"/>
      <c r="F190" s="53" t="e">
        <f t="shared" si="11"/>
        <v>#DIV/0!</v>
      </c>
      <c r="G190" s="53" t="e">
        <f t="shared" si="12"/>
        <v>#DIV/0!</v>
      </c>
    </row>
    <row r="191" spans="1:7" ht="34.5" x14ac:dyDescent="0.25">
      <c r="A191" s="101">
        <v>832</v>
      </c>
      <c r="B191" s="102" t="s">
        <v>173</v>
      </c>
      <c r="C191" s="256">
        <v>0</v>
      </c>
      <c r="D191" s="15">
        <v>0</v>
      </c>
      <c r="E191" s="15">
        <v>0</v>
      </c>
      <c r="F191" s="53" t="e">
        <f t="shared" si="11"/>
        <v>#DIV/0!</v>
      </c>
      <c r="G191" s="53" t="e">
        <f t="shared" si="12"/>
        <v>#DIV/0!</v>
      </c>
    </row>
    <row r="192" spans="1:7" x14ac:dyDescent="0.25">
      <c r="A192" s="91">
        <v>8321</v>
      </c>
      <c r="B192" s="79" t="s">
        <v>174</v>
      </c>
      <c r="C192" s="257"/>
      <c r="D192" s="13"/>
      <c r="E192" s="13"/>
      <c r="F192" s="53" t="e">
        <f t="shared" si="11"/>
        <v>#DIV/0!</v>
      </c>
      <c r="G192" s="53" t="e">
        <f t="shared" si="12"/>
        <v>#DIV/0!</v>
      </c>
    </row>
    <row r="193" spans="1:7" x14ac:dyDescent="0.25">
      <c r="A193" s="101">
        <v>84</v>
      </c>
      <c r="B193" s="103" t="s">
        <v>175</v>
      </c>
      <c r="C193" s="256">
        <v>0</v>
      </c>
      <c r="D193" s="15">
        <v>0</v>
      </c>
      <c r="E193" s="15">
        <v>0</v>
      </c>
      <c r="F193" s="53" t="e">
        <f t="shared" si="11"/>
        <v>#DIV/0!</v>
      </c>
      <c r="G193" s="53" t="e">
        <f t="shared" si="12"/>
        <v>#DIV/0!</v>
      </c>
    </row>
    <row r="194" spans="1:7" ht="23.25" x14ac:dyDescent="0.25">
      <c r="A194" s="101">
        <v>842</v>
      </c>
      <c r="B194" s="102" t="s">
        <v>176</v>
      </c>
      <c r="C194" s="256">
        <v>0</v>
      </c>
      <c r="D194" s="15">
        <v>0</v>
      </c>
      <c r="E194" s="15">
        <v>0</v>
      </c>
      <c r="F194" s="53" t="e">
        <f t="shared" si="11"/>
        <v>#DIV/0!</v>
      </c>
      <c r="G194" s="53" t="e">
        <f t="shared" si="12"/>
        <v>#DIV/0!</v>
      </c>
    </row>
    <row r="195" spans="1:7" x14ac:dyDescent="0.25">
      <c r="A195" s="91">
        <v>8422</v>
      </c>
      <c r="B195" s="75" t="s">
        <v>177</v>
      </c>
      <c r="C195" s="257"/>
      <c r="D195" s="13"/>
      <c r="E195" s="13"/>
      <c r="F195" s="53" t="e">
        <f t="shared" si="11"/>
        <v>#DIV/0!</v>
      </c>
      <c r="G195" s="53" t="e">
        <f t="shared" si="12"/>
        <v>#DIV/0!</v>
      </c>
    </row>
    <row r="196" spans="1:7" x14ac:dyDescent="0.25">
      <c r="A196" s="101">
        <v>847</v>
      </c>
      <c r="B196" s="102" t="s">
        <v>178</v>
      </c>
      <c r="C196" s="256">
        <v>0</v>
      </c>
      <c r="D196" s="15">
        <v>0</v>
      </c>
      <c r="E196" s="15">
        <v>0</v>
      </c>
      <c r="F196" s="53" t="e">
        <f t="shared" si="11"/>
        <v>#DIV/0!</v>
      </c>
      <c r="G196" s="53" t="e">
        <f t="shared" si="12"/>
        <v>#DIV/0!</v>
      </c>
    </row>
    <row r="197" spans="1:7" x14ac:dyDescent="0.25">
      <c r="A197" s="91">
        <v>8471</v>
      </c>
      <c r="B197" s="75" t="s">
        <v>179</v>
      </c>
      <c r="C197" s="257"/>
      <c r="D197" s="13"/>
      <c r="E197" s="13"/>
      <c r="F197" s="53" t="e">
        <f t="shared" si="11"/>
        <v>#DIV/0!</v>
      </c>
      <c r="G197" s="53" t="e">
        <f t="shared" si="12"/>
        <v>#DIV/0!</v>
      </c>
    </row>
    <row r="198" spans="1:7" x14ac:dyDescent="0.25">
      <c r="A198" s="91">
        <v>84711</v>
      </c>
      <c r="B198" s="75" t="s">
        <v>180</v>
      </c>
      <c r="C198" s="257"/>
      <c r="D198" s="13"/>
      <c r="E198" s="13"/>
      <c r="F198" s="53" t="e">
        <f t="shared" si="11"/>
        <v>#DIV/0!</v>
      </c>
      <c r="G198" s="53" t="e">
        <f t="shared" si="12"/>
        <v>#DIV/0!</v>
      </c>
    </row>
    <row r="199" spans="1:7" x14ac:dyDescent="0.25">
      <c r="A199" s="91">
        <v>84712</v>
      </c>
      <c r="B199" s="75" t="s">
        <v>181</v>
      </c>
      <c r="C199" s="257"/>
      <c r="D199" s="13"/>
      <c r="E199" s="13"/>
      <c r="F199" s="53" t="e">
        <f t="shared" si="11"/>
        <v>#DIV/0!</v>
      </c>
      <c r="G199" s="53" t="e">
        <f t="shared" si="12"/>
        <v>#DIV/0!</v>
      </c>
    </row>
    <row r="200" spans="1:7" x14ac:dyDescent="0.25">
      <c r="A200" s="91"/>
      <c r="B200" s="51" t="s">
        <v>182</v>
      </c>
      <c r="C200" s="254">
        <v>6991250</v>
      </c>
      <c r="D200" s="52"/>
      <c r="E200" s="52"/>
      <c r="F200" s="53" t="e">
        <f t="shared" si="11"/>
        <v>#DIV/0!</v>
      </c>
      <c r="G200" s="53">
        <f t="shared" si="12"/>
        <v>0</v>
      </c>
    </row>
    <row r="201" spans="1:7" x14ac:dyDescent="0.25">
      <c r="A201" s="104"/>
      <c r="C201" s="78"/>
      <c r="F201" s="53" t="e">
        <f t="shared" si="11"/>
        <v>#DIV/0!</v>
      </c>
      <c r="G201" s="53" t="e">
        <f t="shared" si="12"/>
        <v>#DIV/0!</v>
      </c>
    </row>
    <row r="202" spans="1:7" x14ac:dyDescent="0.25">
      <c r="A202" s="105" t="s">
        <v>183</v>
      </c>
      <c r="B202" s="106"/>
      <c r="C202" s="78"/>
      <c r="F202" s="53" t="e">
        <f t="shared" si="11"/>
        <v>#DIV/0!</v>
      </c>
      <c r="G202" s="53" t="e">
        <f t="shared" si="12"/>
        <v>#DIV/0!</v>
      </c>
    </row>
    <row r="203" spans="1:7" x14ac:dyDescent="0.25">
      <c r="A203" s="104"/>
      <c r="C203" s="261"/>
      <c r="D203" s="5"/>
      <c r="E203" s="5"/>
      <c r="F203" s="53" t="e">
        <f t="shared" si="11"/>
        <v>#DIV/0!</v>
      </c>
      <c r="G203" s="53" t="e">
        <f t="shared" si="12"/>
        <v>#DIV/0!</v>
      </c>
    </row>
    <row r="204" spans="1:7" ht="22.5" x14ac:dyDescent="0.25">
      <c r="A204" s="44" t="s">
        <v>40</v>
      </c>
      <c r="B204" s="45" t="s">
        <v>41</v>
      </c>
      <c r="C204" s="9" t="s">
        <v>665</v>
      </c>
      <c r="D204" s="46" t="s">
        <v>5</v>
      </c>
      <c r="E204" s="46" t="s">
        <v>8</v>
      </c>
      <c r="F204" s="47" t="s">
        <v>664</v>
      </c>
      <c r="G204" s="47" t="s">
        <v>11</v>
      </c>
    </row>
    <row r="205" spans="1:7" x14ac:dyDescent="0.25">
      <c r="A205" s="48">
        <v>1</v>
      </c>
      <c r="B205" s="49">
        <v>2</v>
      </c>
      <c r="C205" s="12">
        <v>3</v>
      </c>
      <c r="D205" s="12">
        <v>4</v>
      </c>
      <c r="E205" s="12">
        <v>5</v>
      </c>
      <c r="F205" s="12">
        <v>6</v>
      </c>
      <c r="G205" s="12">
        <v>7</v>
      </c>
    </row>
    <row r="206" spans="1:7" x14ac:dyDescent="0.25">
      <c r="A206" s="107" t="s">
        <v>184</v>
      </c>
      <c r="B206" s="51" t="s">
        <v>185</v>
      </c>
      <c r="C206" s="254">
        <v>5886750</v>
      </c>
      <c r="D206" s="52">
        <v>1551442.16</v>
      </c>
      <c r="E206" s="52">
        <v>2240625.58</v>
      </c>
      <c r="F206" s="53">
        <f t="shared" si="11"/>
        <v>144.42211496946814</v>
      </c>
      <c r="G206" s="53">
        <f t="shared" si="12"/>
        <v>38.062183377925003</v>
      </c>
    </row>
    <row r="207" spans="1:7" x14ac:dyDescent="0.25">
      <c r="A207" s="108" t="s">
        <v>186</v>
      </c>
      <c r="B207" s="109" t="s">
        <v>187</v>
      </c>
      <c r="C207" s="255">
        <v>1345400</v>
      </c>
      <c r="D207" s="68">
        <v>427220.19</v>
      </c>
      <c r="E207" s="68">
        <v>736520</v>
      </c>
      <c r="F207" s="53">
        <f t="shared" si="11"/>
        <v>172.39821928827848</v>
      </c>
      <c r="G207" s="53">
        <f t="shared" si="12"/>
        <v>54.743570685298046</v>
      </c>
    </row>
    <row r="208" spans="1:7" x14ac:dyDescent="0.25">
      <c r="A208" s="110" t="s">
        <v>188</v>
      </c>
      <c r="B208" s="57" t="s">
        <v>189</v>
      </c>
      <c r="C208" s="256">
        <v>1109000</v>
      </c>
      <c r="D208" s="15">
        <v>367889.08</v>
      </c>
      <c r="E208" s="15">
        <v>613138</v>
      </c>
      <c r="F208" s="53">
        <f t="shared" si="11"/>
        <v>166.66382160622979</v>
      </c>
      <c r="G208" s="53">
        <f t="shared" si="12"/>
        <v>55.287466185752933</v>
      </c>
    </row>
    <row r="209" spans="1:7" x14ac:dyDescent="0.25">
      <c r="A209" s="90">
        <v>3111</v>
      </c>
      <c r="B209" s="59" t="s">
        <v>190</v>
      </c>
      <c r="C209" s="257">
        <v>1104000</v>
      </c>
      <c r="D209" s="13">
        <v>367889.08</v>
      </c>
      <c r="E209" s="13">
        <v>613138</v>
      </c>
      <c r="F209" s="53">
        <f t="shared" si="11"/>
        <v>166.66382160622979</v>
      </c>
      <c r="G209" s="53">
        <f t="shared" si="12"/>
        <v>55.537862318840581</v>
      </c>
    </row>
    <row r="210" spans="1:7" x14ac:dyDescent="0.25">
      <c r="A210" s="90">
        <v>3113</v>
      </c>
      <c r="B210" s="59" t="s">
        <v>191</v>
      </c>
      <c r="C210" s="257">
        <v>5000</v>
      </c>
      <c r="D210" s="13"/>
      <c r="E210" s="13">
        <v>0</v>
      </c>
      <c r="F210" s="53" t="e">
        <f t="shared" si="11"/>
        <v>#DIV/0!</v>
      </c>
      <c r="G210" s="53">
        <f t="shared" si="12"/>
        <v>0</v>
      </c>
    </row>
    <row r="211" spans="1:7" x14ac:dyDescent="0.25">
      <c r="A211" s="87">
        <v>312</v>
      </c>
      <c r="B211" s="57" t="s">
        <v>192</v>
      </c>
      <c r="C211" s="256">
        <v>45500</v>
      </c>
      <c r="D211" s="15">
        <v>2765.17</v>
      </c>
      <c r="E211" s="15">
        <v>21000</v>
      </c>
      <c r="F211" s="53">
        <f t="shared" si="11"/>
        <v>759.44697794348986</v>
      </c>
      <c r="G211" s="53">
        <f t="shared" si="12"/>
        <v>46.153846153846153</v>
      </c>
    </row>
    <row r="212" spans="1:7" x14ac:dyDescent="0.25">
      <c r="A212" s="90">
        <v>3121</v>
      </c>
      <c r="B212" s="59" t="s">
        <v>193</v>
      </c>
      <c r="C212" s="257">
        <v>45500</v>
      </c>
      <c r="D212" s="13">
        <v>2765.17</v>
      </c>
      <c r="E212" s="13">
        <v>21000</v>
      </c>
      <c r="F212" s="53">
        <f t="shared" si="11"/>
        <v>759.44697794348986</v>
      </c>
      <c r="G212" s="53">
        <f t="shared" si="12"/>
        <v>46.153846153846153</v>
      </c>
    </row>
    <row r="213" spans="1:7" x14ac:dyDescent="0.25">
      <c r="A213" s="87">
        <v>313</v>
      </c>
      <c r="B213" s="57" t="s">
        <v>194</v>
      </c>
      <c r="C213" s="256">
        <v>190900</v>
      </c>
      <c r="D213" s="15">
        <v>56565.94</v>
      </c>
      <c r="E213" s="15">
        <v>102382</v>
      </c>
      <c r="F213" s="53">
        <f t="shared" si="11"/>
        <v>180.99584308154343</v>
      </c>
      <c r="G213" s="53">
        <f t="shared" si="12"/>
        <v>53.631220534311154</v>
      </c>
    </row>
    <row r="214" spans="1:7" x14ac:dyDescent="0.25">
      <c r="A214" s="58">
        <v>3132</v>
      </c>
      <c r="B214" s="59" t="s">
        <v>195</v>
      </c>
      <c r="C214" s="257">
        <v>188800</v>
      </c>
      <c r="D214" s="13">
        <v>55585.94</v>
      </c>
      <c r="E214" s="13">
        <v>101076</v>
      </c>
      <c r="F214" s="53">
        <f t="shared" si="11"/>
        <v>181.83734951680225</v>
      </c>
      <c r="G214" s="53">
        <f t="shared" si="12"/>
        <v>53.53601694915254</v>
      </c>
    </row>
    <row r="215" spans="1:7" x14ac:dyDescent="0.25">
      <c r="A215" s="58">
        <v>3133</v>
      </c>
      <c r="B215" s="59" t="s">
        <v>196</v>
      </c>
      <c r="C215" s="257">
        <v>2100</v>
      </c>
      <c r="D215" s="13">
        <v>980</v>
      </c>
      <c r="E215" s="13">
        <v>1306</v>
      </c>
      <c r="F215" s="53">
        <f t="shared" si="11"/>
        <v>133.26530612244898</v>
      </c>
      <c r="G215" s="53">
        <f t="shared" si="12"/>
        <v>62.190476190476197</v>
      </c>
    </row>
    <row r="216" spans="1:7" x14ac:dyDescent="0.25">
      <c r="A216" s="54">
        <v>32</v>
      </c>
      <c r="B216" s="55" t="s">
        <v>197</v>
      </c>
      <c r="C216" s="255">
        <v>1849940</v>
      </c>
      <c r="D216" s="68">
        <v>504170.72</v>
      </c>
      <c r="E216" s="68">
        <v>796715.49000000022</v>
      </c>
      <c r="F216" s="53">
        <f t="shared" si="11"/>
        <v>158.02494242426459</v>
      </c>
      <c r="G216" s="53">
        <f t="shared" si="12"/>
        <v>43.067098932938379</v>
      </c>
    </row>
    <row r="217" spans="1:7" x14ac:dyDescent="0.25">
      <c r="A217" s="56">
        <v>321</v>
      </c>
      <c r="B217" s="57" t="s">
        <v>198</v>
      </c>
      <c r="C217" s="256">
        <v>85500</v>
      </c>
      <c r="D217" s="15">
        <v>31089.95</v>
      </c>
      <c r="E217" s="15">
        <v>30461</v>
      </c>
      <c r="F217" s="53">
        <f t="shared" si="11"/>
        <v>97.97699899806851</v>
      </c>
      <c r="G217" s="53">
        <f t="shared" si="12"/>
        <v>35.626900584795322</v>
      </c>
    </row>
    <row r="218" spans="1:7" x14ac:dyDescent="0.25">
      <c r="A218" s="58">
        <v>3211</v>
      </c>
      <c r="B218" s="59" t="s">
        <v>199</v>
      </c>
      <c r="C218" s="257">
        <v>21000</v>
      </c>
      <c r="D218" s="13">
        <v>11450.67</v>
      </c>
      <c r="E218" s="13">
        <v>8094</v>
      </c>
      <c r="F218" s="53">
        <f t="shared" si="11"/>
        <v>70.685820131049098</v>
      </c>
      <c r="G218" s="53">
        <f t="shared" si="12"/>
        <v>38.542857142857144</v>
      </c>
    </row>
    <row r="219" spans="1:7" x14ac:dyDescent="0.25">
      <c r="A219" s="58">
        <v>3212</v>
      </c>
      <c r="B219" s="59" t="s">
        <v>200</v>
      </c>
      <c r="C219" s="257">
        <v>49500</v>
      </c>
      <c r="D219" s="13">
        <v>15117.76</v>
      </c>
      <c r="E219" s="13">
        <v>19330</v>
      </c>
      <c r="F219" s="53">
        <f t="shared" si="11"/>
        <v>127.86285798954341</v>
      </c>
      <c r="G219" s="53">
        <f t="shared" si="12"/>
        <v>39.050505050505052</v>
      </c>
    </row>
    <row r="220" spans="1:7" x14ac:dyDescent="0.25">
      <c r="A220" s="58">
        <v>3213</v>
      </c>
      <c r="B220" s="59" t="s">
        <v>201</v>
      </c>
      <c r="C220" s="257">
        <v>11500</v>
      </c>
      <c r="D220" s="13">
        <v>3711</v>
      </c>
      <c r="E220" s="13">
        <v>2237</v>
      </c>
      <c r="F220" s="53">
        <f t="shared" si="11"/>
        <v>60.280247911614119</v>
      </c>
      <c r="G220" s="53">
        <f t="shared" si="12"/>
        <v>19.452173913043477</v>
      </c>
    </row>
    <row r="221" spans="1:7" x14ac:dyDescent="0.25">
      <c r="A221" s="58">
        <v>3214</v>
      </c>
      <c r="B221" s="59" t="s">
        <v>202</v>
      </c>
      <c r="C221" s="257">
        <v>3500</v>
      </c>
      <c r="D221" s="13">
        <v>810.52</v>
      </c>
      <c r="E221" s="13">
        <v>800</v>
      </c>
      <c r="F221" s="53">
        <f t="shared" si="11"/>
        <v>98.702067808320578</v>
      </c>
      <c r="G221" s="53">
        <f t="shared" si="12"/>
        <v>22.857142857142858</v>
      </c>
    </row>
    <row r="222" spans="1:7" x14ac:dyDescent="0.25">
      <c r="A222" s="56">
        <v>322</v>
      </c>
      <c r="B222" s="57" t="s">
        <v>203</v>
      </c>
      <c r="C222" s="256">
        <v>246400</v>
      </c>
      <c r="D222" s="15">
        <v>74470.510000000009</v>
      </c>
      <c r="E222" s="15">
        <v>85905</v>
      </c>
      <c r="F222" s="53">
        <f t="shared" si="11"/>
        <v>115.35438658873156</v>
      </c>
      <c r="G222" s="53">
        <f t="shared" si="12"/>
        <v>34.86404220779221</v>
      </c>
    </row>
    <row r="223" spans="1:7" x14ac:dyDescent="0.25">
      <c r="A223" s="58">
        <v>3221</v>
      </c>
      <c r="B223" s="59" t="s">
        <v>204</v>
      </c>
      <c r="C223" s="257">
        <v>29900</v>
      </c>
      <c r="D223" s="13">
        <v>9940.26</v>
      </c>
      <c r="E223" s="13">
        <v>11171</v>
      </c>
      <c r="F223" s="53">
        <f t="shared" si="11"/>
        <v>112.38136628216968</v>
      </c>
      <c r="G223" s="53">
        <f t="shared" si="12"/>
        <v>37.361204013377922</v>
      </c>
    </row>
    <row r="224" spans="1:7" x14ac:dyDescent="0.25">
      <c r="A224" s="58">
        <v>3222</v>
      </c>
      <c r="B224" s="59" t="s">
        <v>205</v>
      </c>
      <c r="C224" s="257">
        <v>50000</v>
      </c>
      <c r="D224" s="13">
        <v>21113.41</v>
      </c>
      <c r="E224" s="13">
        <v>34672</v>
      </c>
      <c r="F224" s="53">
        <f t="shared" si="11"/>
        <v>164.21790700791584</v>
      </c>
      <c r="G224" s="53">
        <f t="shared" si="12"/>
        <v>69.343999999999994</v>
      </c>
    </row>
    <row r="225" spans="1:7" x14ac:dyDescent="0.25">
      <c r="A225" s="71" t="s">
        <v>40</v>
      </c>
      <c r="B225" s="72" t="s">
        <v>41</v>
      </c>
      <c r="C225" s="257">
        <v>0</v>
      </c>
      <c r="D225" s="11"/>
      <c r="E225" s="11"/>
      <c r="F225" s="53" t="e">
        <f t="shared" si="11"/>
        <v>#DIV/0!</v>
      </c>
      <c r="G225" s="53" t="e">
        <f t="shared" si="12"/>
        <v>#DIV/0!</v>
      </c>
    </row>
    <row r="226" spans="1:7" x14ac:dyDescent="0.25">
      <c r="A226" s="48">
        <v>1</v>
      </c>
      <c r="B226" s="49">
        <v>2</v>
      </c>
      <c r="C226" s="257">
        <v>0</v>
      </c>
      <c r="D226" s="12"/>
      <c r="E226" s="12"/>
      <c r="F226" s="53" t="e">
        <f t="shared" si="11"/>
        <v>#DIV/0!</v>
      </c>
      <c r="G226" s="53" t="e">
        <f t="shared" si="12"/>
        <v>#DIV/0!</v>
      </c>
    </row>
    <row r="227" spans="1:7" x14ac:dyDescent="0.25">
      <c r="A227" s="58">
        <v>3223</v>
      </c>
      <c r="B227" s="59" t="s">
        <v>206</v>
      </c>
      <c r="C227" s="257">
        <v>124800</v>
      </c>
      <c r="D227" s="13">
        <v>36449.800000000003</v>
      </c>
      <c r="E227" s="13">
        <v>34408</v>
      </c>
      <c r="F227" s="53">
        <f t="shared" si="11"/>
        <v>94.398323173240996</v>
      </c>
      <c r="G227" s="53">
        <f t="shared" si="12"/>
        <v>27.570512820512821</v>
      </c>
    </row>
    <row r="228" spans="1:7" x14ac:dyDescent="0.25">
      <c r="A228" s="58">
        <v>3224</v>
      </c>
      <c r="B228" s="59" t="s">
        <v>207</v>
      </c>
      <c r="C228" s="257">
        <v>28900</v>
      </c>
      <c r="D228" s="13">
        <v>2688.57</v>
      </c>
      <c r="E228" s="13">
        <v>3292</v>
      </c>
      <c r="F228" s="53">
        <f t="shared" si="11"/>
        <v>122.4442733497733</v>
      </c>
      <c r="G228" s="53">
        <f t="shared" si="12"/>
        <v>11.391003460207612</v>
      </c>
    </row>
    <row r="229" spans="1:7" x14ac:dyDescent="0.25">
      <c r="A229" s="58">
        <v>3225</v>
      </c>
      <c r="B229" s="59" t="s">
        <v>208</v>
      </c>
      <c r="C229" s="257">
        <v>11800</v>
      </c>
      <c r="D229" s="13">
        <v>4278.47</v>
      </c>
      <c r="E229" s="13">
        <v>2362</v>
      </c>
      <c r="F229" s="53">
        <f t="shared" si="11"/>
        <v>55.206650975699255</v>
      </c>
      <c r="G229" s="53">
        <f t="shared" si="12"/>
        <v>20.016949152542374</v>
      </c>
    </row>
    <row r="230" spans="1:7" x14ac:dyDescent="0.25">
      <c r="A230" s="58">
        <v>3227</v>
      </c>
      <c r="B230" s="59" t="s">
        <v>209</v>
      </c>
      <c r="C230" s="257">
        <v>1000</v>
      </c>
      <c r="D230" s="13"/>
      <c r="E230" s="13"/>
      <c r="F230" s="53" t="e">
        <f t="shared" si="11"/>
        <v>#DIV/0!</v>
      </c>
      <c r="G230" s="53">
        <f t="shared" si="12"/>
        <v>0</v>
      </c>
    </row>
    <row r="231" spans="1:7" x14ac:dyDescent="0.25">
      <c r="A231" s="56">
        <v>323</v>
      </c>
      <c r="B231" s="57" t="s">
        <v>210</v>
      </c>
      <c r="C231" s="256">
        <v>1042590</v>
      </c>
      <c r="D231" s="15">
        <v>224956.16</v>
      </c>
      <c r="E231" s="15">
        <v>499021.9200000001</v>
      </c>
      <c r="F231" s="53">
        <f t="shared" si="11"/>
        <v>221.83074248778078</v>
      </c>
      <c r="G231" s="53">
        <f t="shared" si="12"/>
        <v>47.863677955859934</v>
      </c>
    </row>
    <row r="232" spans="1:7" x14ac:dyDescent="0.25">
      <c r="A232" s="58">
        <v>3231</v>
      </c>
      <c r="B232" s="59" t="s">
        <v>211</v>
      </c>
      <c r="C232" s="257">
        <v>37200</v>
      </c>
      <c r="D232" s="13">
        <v>16788.57</v>
      </c>
      <c r="E232" s="13">
        <v>13729.529999999999</v>
      </c>
      <c r="F232" s="53">
        <f t="shared" si="11"/>
        <v>81.779031805567712</v>
      </c>
      <c r="G232" s="53">
        <f t="shared" si="12"/>
        <v>36.907338709677418</v>
      </c>
    </row>
    <row r="233" spans="1:7" x14ac:dyDescent="0.25">
      <c r="A233" s="58">
        <v>3232</v>
      </c>
      <c r="B233" s="59" t="s">
        <v>212</v>
      </c>
      <c r="C233" s="257">
        <v>592200</v>
      </c>
      <c r="D233" s="13">
        <v>69313.8</v>
      </c>
      <c r="E233" s="13">
        <v>281716.67000000004</v>
      </c>
      <c r="F233" s="53">
        <f t="shared" si="11"/>
        <v>406.43662589556487</v>
      </c>
      <c r="G233" s="53">
        <f t="shared" si="12"/>
        <v>47.571203985140166</v>
      </c>
    </row>
    <row r="234" spans="1:7" x14ac:dyDescent="0.25">
      <c r="A234" s="58">
        <v>3233</v>
      </c>
      <c r="B234" s="59" t="s">
        <v>213</v>
      </c>
      <c r="C234" s="257">
        <v>17300</v>
      </c>
      <c r="D234" s="13">
        <v>4319.37</v>
      </c>
      <c r="E234" s="13">
        <v>2044.19</v>
      </c>
      <c r="F234" s="53">
        <f t="shared" si="11"/>
        <v>47.326114688021633</v>
      </c>
      <c r="G234" s="53">
        <f t="shared" si="12"/>
        <v>11.816127167630059</v>
      </c>
    </row>
    <row r="235" spans="1:7" x14ac:dyDescent="0.25">
      <c r="A235" s="58">
        <v>3234</v>
      </c>
      <c r="B235" s="59" t="s">
        <v>214</v>
      </c>
      <c r="C235" s="257">
        <v>109400</v>
      </c>
      <c r="D235" s="13">
        <v>93584.639999999999</v>
      </c>
      <c r="E235" s="13">
        <v>23149.450000000004</v>
      </c>
      <c r="F235" s="53">
        <f t="shared" si="11"/>
        <v>24.736377679072127</v>
      </c>
      <c r="G235" s="53">
        <f t="shared" si="12"/>
        <v>21.160374771480807</v>
      </c>
    </row>
    <row r="236" spans="1:7" x14ac:dyDescent="0.25">
      <c r="A236" s="58">
        <v>3235</v>
      </c>
      <c r="B236" s="59" t="s">
        <v>215</v>
      </c>
      <c r="C236" s="257">
        <v>500</v>
      </c>
      <c r="D236" s="13">
        <v>100</v>
      </c>
      <c r="E236" s="13">
        <v>480</v>
      </c>
      <c r="F236" s="53">
        <f t="shared" si="11"/>
        <v>480</v>
      </c>
      <c r="G236" s="53">
        <f t="shared" si="12"/>
        <v>96</v>
      </c>
    </row>
    <row r="237" spans="1:7" x14ac:dyDescent="0.25">
      <c r="A237" s="58">
        <v>3236</v>
      </c>
      <c r="B237" s="59" t="s">
        <v>216</v>
      </c>
      <c r="C237" s="257">
        <v>12560</v>
      </c>
      <c r="D237" s="13">
        <v>3852.28</v>
      </c>
      <c r="E237" s="13">
        <v>4708</v>
      </c>
      <c r="F237" s="53">
        <f t="shared" si="11"/>
        <v>122.21333859428702</v>
      </c>
      <c r="G237" s="53">
        <f t="shared" si="12"/>
        <v>37.484076433121018</v>
      </c>
    </row>
    <row r="238" spans="1:7" x14ac:dyDescent="0.25">
      <c r="A238" s="58">
        <v>3237</v>
      </c>
      <c r="B238" s="59" t="s">
        <v>217</v>
      </c>
      <c r="C238" s="257">
        <v>146200</v>
      </c>
      <c r="D238" s="13">
        <v>10102.25</v>
      </c>
      <c r="E238" s="13">
        <v>137621.77000000002</v>
      </c>
      <c r="F238" s="53">
        <f t="shared" si="11"/>
        <v>1362.288302110916</v>
      </c>
      <c r="G238" s="53">
        <f t="shared" si="12"/>
        <v>94.13253761969905</v>
      </c>
    </row>
    <row r="239" spans="1:7" x14ac:dyDescent="0.25">
      <c r="A239" s="58">
        <v>3238</v>
      </c>
      <c r="B239" s="59" t="s">
        <v>218</v>
      </c>
      <c r="C239" s="257">
        <v>48730</v>
      </c>
      <c r="D239" s="13">
        <v>18571.07</v>
      </c>
      <c r="E239" s="13">
        <v>20662.93</v>
      </c>
      <c r="F239" s="53">
        <f t="shared" si="11"/>
        <v>111.26407902183342</v>
      </c>
      <c r="G239" s="53">
        <f t="shared" si="12"/>
        <v>42.402893494767085</v>
      </c>
    </row>
    <row r="240" spans="1:7" x14ac:dyDescent="0.25">
      <c r="A240" s="58">
        <v>3239</v>
      </c>
      <c r="B240" s="59" t="s">
        <v>219</v>
      </c>
      <c r="C240" s="257">
        <v>78500</v>
      </c>
      <c r="D240" s="13">
        <v>8324.18</v>
      </c>
      <c r="E240" s="13">
        <v>14909.380000000001</v>
      </c>
      <c r="F240" s="53">
        <f t="shared" si="11"/>
        <v>179.10929364814311</v>
      </c>
      <c r="G240" s="53">
        <f t="shared" si="12"/>
        <v>18.992840764331213</v>
      </c>
    </row>
    <row r="241" spans="1:7" x14ac:dyDescent="0.25">
      <c r="A241" s="56">
        <v>324</v>
      </c>
      <c r="B241" s="70" t="s">
        <v>220</v>
      </c>
      <c r="C241" s="256">
        <v>0</v>
      </c>
      <c r="D241" s="15">
        <v>0</v>
      </c>
      <c r="E241" s="15">
        <v>0</v>
      </c>
      <c r="F241" s="53" t="e">
        <f t="shared" si="11"/>
        <v>#DIV/0!</v>
      </c>
      <c r="G241" s="53" t="e">
        <f t="shared" si="12"/>
        <v>#DIV/0!</v>
      </c>
    </row>
    <row r="242" spans="1:7" x14ac:dyDescent="0.25">
      <c r="A242" s="58">
        <v>3241</v>
      </c>
      <c r="B242" s="59" t="s">
        <v>221</v>
      </c>
      <c r="C242" s="257">
        <v>0</v>
      </c>
      <c r="D242" s="13"/>
      <c r="E242" s="13"/>
      <c r="F242" s="53" t="e">
        <f t="shared" si="11"/>
        <v>#DIV/0!</v>
      </c>
      <c r="G242" s="53" t="e">
        <f t="shared" si="12"/>
        <v>#DIV/0!</v>
      </c>
    </row>
    <row r="243" spans="1:7" x14ac:dyDescent="0.25">
      <c r="A243" s="56">
        <v>329</v>
      </c>
      <c r="B243" s="70" t="s">
        <v>222</v>
      </c>
      <c r="C243" s="256">
        <v>475450</v>
      </c>
      <c r="D243" s="15">
        <v>173654.1</v>
      </c>
      <c r="E243" s="15">
        <v>181327.57</v>
      </c>
      <c r="F243" s="53">
        <f t="shared" si="11"/>
        <v>104.41882454834064</v>
      </c>
      <c r="G243" s="53">
        <f t="shared" si="12"/>
        <v>38.1380944368493</v>
      </c>
    </row>
    <row r="244" spans="1:7" x14ac:dyDescent="0.25">
      <c r="A244" s="58">
        <v>3291</v>
      </c>
      <c r="B244" s="59" t="s">
        <v>223</v>
      </c>
      <c r="C244" s="257">
        <v>12000</v>
      </c>
      <c r="D244" s="13">
        <v>1149.75</v>
      </c>
      <c r="E244" s="13">
        <v>458.8</v>
      </c>
      <c r="F244" s="53">
        <f t="shared" si="11"/>
        <v>39.904327027614698</v>
      </c>
      <c r="G244" s="53">
        <f t="shared" si="12"/>
        <v>3.8233333333333333</v>
      </c>
    </row>
    <row r="245" spans="1:7" x14ac:dyDescent="0.25">
      <c r="A245" s="58">
        <v>3292</v>
      </c>
      <c r="B245" s="59" t="s">
        <v>224</v>
      </c>
      <c r="C245" s="257">
        <v>10600</v>
      </c>
      <c r="D245" s="13">
        <v>5486.89</v>
      </c>
      <c r="E245" s="13">
        <v>5739.07</v>
      </c>
      <c r="F245" s="53">
        <f t="shared" si="11"/>
        <v>104.5960462119707</v>
      </c>
      <c r="G245" s="53">
        <f t="shared" si="12"/>
        <v>54.142169811320748</v>
      </c>
    </row>
    <row r="246" spans="1:7" x14ac:dyDescent="0.25">
      <c r="A246" s="58">
        <v>3293</v>
      </c>
      <c r="B246" s="59" t="s">
        <v>225</v>
      </c>
      <c r="C246" s="257">
        <v>18400</v>
      </c>
      <c r="D246" s="13">
        <v>5468.12</v>
      </c>
      <c r="E246" s="13">
        <v>3080.55</v>
      </c>
      <c r="F246" s="53">
        <f t="shared" si="11"/>
        <v>56.336547113084578</v>
      </c>
      <c r="G246" s="53">
        <f t="shared" si="12"/>
        <v>16.742119565217394</v>
      </c>
    </row>
    <row r="247" spans="1:7" x14ac:dyDescent="0.25">
      <c r="A247" s="58">
        <v>3294</v>
      </c>
      <c r="B247" s="59" t="s">
        <v>226</v>
      </c>
      <c r="C247" s="257">
        <v>15800</v>
      </c>
      <c r="D247" s="13">
        <v>3832.81</v>
      </c>
      <c r="E247" s="13">
        <v>4224.6099999999997</v>
      </c>
      <c r="F247" s="53">
        <f t="shared" si="11"/>
        <v>110.22226512663032</v>
      </c>
      <c r="G247" s="53">
        <f t="shared" si="12"/>
        <v>26.738037974683543</v>
      </c>
    </row>
    <row r="248" spans="1:7" x14ac:dyDescent="0.25">
      <c r="A248" s="58">
        <v>3295</v>
      </c>
      <c r="B248" s="59" t="s">
        <v>227</v>
      </c>
      <c r="C248" s="257">
        <v>1000</v>
      </c>
      <c r="D248" s="13">
        <v>310.48</v>
      </c>
      <c r="E248" s="13">
        <v>183.56</v>
      </c>
      <c r="F248" s="53">
        <f t="shared" ref="F248:F311" si="13">E248/D248*100</f>
        <v>59.121360474104613</v>
      </c>
      <c r="G248" s="53">
        <f t="shared" ref="G248:G311" si="14">E248/C248*100</f>
        <v>18.356000000000002</v>
      </c>
    </row>
    <row r="249" spans="1:7" x14ac:dyDescent="0.25">
      <c r="A249" s="58">
        <v>3296</v>
      </c>
      <c r="B249" s="59" t="s">
        <v>228</v>
      </c>
      <c r="C249" s="257">
        <v>4000</v>
      </c>
      <c r="D249" s="13">
        <v>33.18</v>
      </c>
      <c r="E249" s="13">
        <v>0</v>
      </c>
      <c r="F249" s="53">
        <f t="shared" si="13"/>
        <v>0</v>
      </c>
      <c r="G249" s="53">
        <f t="shared" si="14"/>
        <v>0</v>
      </c>
    </row>
    <row r="250" spans="1:7" x14ac:dyDescent="0.25">
      <c r="A250" s="58">
        <v>3299</v>
      </c>
      <c r="B250" s="59" t="s">
        <v>229</v>
      </c>
      <c r="C250" s="257">
        <v>413650</v>
      </c>
      <c r="D250" s="13">
        <v>157372.87</v>
      </c>
      <c r="E250" s="13">
        <v>167640.98000000001</v>
      </c>
      <c r="F250" s="53">
        <f t="shared" si="13"/>
        <v>106.52470149397418</v>
      </c>
      <c r="G250" s="53">
        <f t="shared" si="14"/>
        <v>40.527252508159073</v>
      </c>
    </row>
    <row r="251" spans="1:7" x14ac:dyDescent="0.25">
      <c r="A251" s="54">
        <v>34</v>
      </c>
      <c r="B251" s="55" t="s">
        <v>230</v>
      </c>
      <c r="C251" s="255">
        <v>100750</v>
      </c>
      <c r="D251" s="68">
        <v>12444.75</v>
      </c>
      <c r="E251" s="68">
        <v>19284.09</v>
      </c>
      <c r="F251" s="53">
        <f t="shared" si="13"/>
        <v>154.95763273669621</v>
      </c>
      <c r="G251" s="53">
        <f t="shared" si="14"/>
        <v>19.140535980148883</v>
      </c>
    </row>
    <row r="252" spans="1:7" x14ac:dyDescent="0.25">
      <c r="A252" s="56">
        <v>342</v>
      </c>
      <c r="B252" s="57" t="s">
        <v>231</v>
      </c>
      <c r="C252" s="256">
        <v>1000</v>
      </c>
      <c r="D252" s="15">
        <v>45.75</v>
      </c>
      <c r="E252" s="15">
        <v>252</v>
      </c>
      <c r="F252" s="53">
        <f t="shared" si="13"/>
        <v>550.81967213114751</v>
      </c>
      <c r="G252" s="53">
        <f t="shared" si="14"/>
        <v>25.2</v>
      </c>
    </row>
    <row r="253" spans="1:7" x14ac:dyDescent="0.25">
      <c r="A253" s="58">
        <v>3422</v>
      </c>
      <c r="B253" s="75" t="s">
        <v>232</v>
      </c>
      <c r="C253" s="257">
        <v>0</v>
      </c>
      <c r="D253" s="13"/>
      <c r="E253" s="13"/>
      <c r="F253" s="53" t="e">
        <f t="shared" si="13"/>
        <v>#DIV/0!</v>
      </c>
      <c r="G253" s="53" t="e">
        <f t="shared" si="14"/>
        <v>#DIV/0!</v>
      </c>
    </row>
    <row r="254" spans="1:7" x14ac:dyDescent="0.25">
      <c r="A254" s="58">
        <v>3423</v>
      </c>
      <c r="B254" s="75" t="s">
        <v>233</v>
      </c>
      <c r="C254" s="257">
        <v>1000</v>
      </c>
      <c r="D254" s="13">
        <v>45.75</v>
      </c>
      <c r="E254" s="13">
        <v>252</v>
      </c>
      <c r="F254" s="53">
        <f t="shared" si="13"/>
        <v>550.81967213114751</v>
      </c>
      <c r="G254" s="53">
        <f t="shared" si="14"/>
        <v>25.2</v>
      </c>
    </row>
    <row r="255" spans="1:7" x14ac:dyDescent="0.25">
      <c r="A255" s="56">
        <v>343</v>
      </c>
      <c r="B255" s="57" t="s">
        <v>234</v>
      </c>
      <c r="C255" s="256">
        <v>99750</v>
      </c>
      <c r="D255" s="15">
        <v>12399</v>
      </c>
      <c r="E255" s="15">
        <v>19032.09</v>
      </c>
      <c r="F255" s="53">
        <f t="shared" si="13"/>
        <v>153.49697556254534</v>
      </c>
      <c r="G255" s="53">
        <f t="shared" si="14"/>
        <v>19.079789473684212</v>
      </c>
    </row>
    <row r="256" spans="1:7" x14ac:dyDescent="0.25">
      <c r="A256" s="58">
        <v>3431</v>
      </c>
      <c r="B256" s="59" t="s">
        <v>235</v>
      </c>
      <c r="C256" s="257">
        <v>12750</v>
      </c>
      <c r="D256" s="13">
        <v>4466.22</v>
      </c>
      <c r="E256" s="13">
        <v>8122.5000000000009</v>
      </c>
      <c r="F256" s="53">
        <f t="shared" si="13"/>
        <v>181.8652014455177</v>
      </c>
      <c r="G256" s="53">
        <f t="shared" si="14"/>
        <v>63.705882352941181</v>
      </c>
    </row>
    <row r="257" spans="1:7" x14ac:dyDescent="0.25">
      <c r="A257" s="58">
        <v>3432</v>
      </c>
      <c r="B257" s="59" t="s">
        <v>236</v>
      </c>
      <c r="C257" s="257">
        <v>0</v>
      </c>
      <c r="D257" s="13"/>
      <c r="E257" s="13"/>
      <c r="F257" s="53" t="e">
        <f t="shared" si="13"/>
        <v>#DIV/0!</v>
      </c>
      <c r="G257" s="53" t="e">
        <f t="shared" si="14"/>
        <v>#DIV/0!</v>
      </c>
    </row>
    <row r="258" spans="1:7" x14ac:dyDescent="0.25">
      <c r="A258" s="58">
        <v>3433</v>
      </c>
      <c r="B258" s="59" t="s">
        <v>237</v>
      </c>
      <c r="C258" s="257">
        <v>4000</v>
      </c>
      <c r="D258" s="13">
        <v>462.92</v>
      </c>
      <c r="E258" s="13">
        <v>758.97</v>
      </c>
      <c r="F258" s="53">
        <f t="shared" si="13"/>
        <v>163.9527348137907</v>
      </c>
      <c r="G258" s="53">
        <f t="shared" si="14"/>
        <v>18.974250000000001</v>
      </c>
    </row>
    <row r="259" spans="1:7" x14ac:dyDescent="0.25">
      <c r="A259" s="58">
        <v>3434</v>
      </c>
      <c r="B259" s="82" t="s">
        <v>238</v>
      </c>
      <c r="C259" s="257">
        <v>28000</v>
      </c>
      <c r="D259" s="13">
        <v>7469.86</v>
      </c>
      <c r="E259" s="13">
        <v>10150.619999999999</v>
      </c>
      <c r="F259" s="53">
        <f t="shared" si="13"/>
        <v>135.88768731944106</v>
      </c>
      <c r="G259" s="53">
        <f t="shared" si="14"/>
        <v>36.252214285714288</v>
      </c>
    </row>
    <row r="260" spans="1:7" x14ac:dyDescent="0.25">
      <c r="A260" s="58">
        <v>3434</v>
      </c>
      <c r="B260" s="82" t="s">
        <v>239</v>
      </c>
      <c r="C260" s="257">
        <v>0</v>
      </c>
      <c r="D260" s="13"/>
      <c r="E260" s="13"/>
      <c r="F260" s="53" t="e">
        <f t="shared" si="13"/>
        <v>#DIV/0!</v>
      </c>
      <c r="G260" s="53" t="e">
        <f t="shared" si="14"/>
        <v>#DIV/0!</v>
      </c>
    </row>
    <row r="261" spans="1:7" x14ac:dyDescent="0.25">
      <c r="A261" s="58">
        <v>3434</v>
      </c>
      <c r="B261" s="82" t="s">
        <v>240</v>
      </c>
      <c r="C261" s="257">
        <v>55000</v>
      </c>
      <c r="D261" s="13"/>
      <c r="E261" s="13"/>
      <c r="F261" s="53" t="e">
        <f t="shared" si="13"/>
        <v>#DIV/0!</v>
      </c>
      <c r="G261" s="53">
        <f t="shared" si="14"/>
        <v>0</v>
      </c>
    </row>
    <row r="262" spans="1:7" x14ac:dyDescent="0.25">
      <c r="A262" s="54">
        <v>35</v>
      </c>
      <c r="B262" s="55" t="s">
        <v>241</v>
      </c>
      <c r="C262" s="255">
        <v>7000</v>
      </c>
      <c r="D262" s="68">
        <v>0</v>
      </c>
      <c r="E262" s="68">
        <v>0</v>
      </c>
      <c r="F262" s="53" t="e">
        <f t="shared" si="13"/>
        <v>#DIV/0!</v>
      </c>
      <c r="G262" s="53">
        <f t="shared" si="14"/>
        <v>0</v>
      </c>
    </row>
    <row r="263" spans="1:7" x14ac:dyDescent="0.25">
      <c r="A263" s="56">
        <v>352</v>
      </c>
      <c r="B263" s="57" t="s">
        <v>242</v>
      </c>
      <c r="C263" s="256">
        <v>7000</v>
      </c>
      <c r="D263" s="15">
        <v>0</v>
      </c>
      <c r="E263" s="15">
        <v>0</v>
      </c>
      <c r="F263" s="53" t="e">
        <f t="shared" si="13"/>
        <v>#DIV/0!</v>
      </c>
      <c r="G263" s="53">
        <f t="shared" si="14"/>
        <v>0</v>
      </c>
    </row>
    <row r="264" spans="1:7" x14ac:dyDescent="0.25">
      <c r="A264" s="58">
        <v>3523</v>
      </c>
      <c r="B264" s="75" t="s">
        <v>243</v>
      </c>
      <c r="C264" s="257">
        <v>7000</v>
      </c>
      <c r="D264" s="13"/>
      <c r="E264" s="13"/>
      <c r="F264" s="53" t="e">
        <f t="shared" si="13"/>
        <v>#DIV/0!</v>
      </c>
      <c r="G264" s="53">
        <f t="shared" si="14"/>
        <v>0</v>
      </c>
    </row>
    <row r="265" spans="1:7" x14ac:dyDescent="0.25">
      <c r="A265" s="54">
        <v>36</v>
      </c>
      <c r="B265" s="86" t="s">
        <v>244</v>
      </c>
      <c r="C265" s="255">
        <v>40000</v>
      </c>
      <c r="D265" s="68">
        <v>4105.45</v>
      </c>
      <c r="E265" s="68">
        <v>2313</v>
      </c>
      <c r="F265" s="53">
        <f t="shared" si="13"/>
        <v>56.339743511673511</v>
      </c>
      <c r="G265" s="53">
        <f t="shared" si="14"/>
        <v>5.7824999999999998</v>
      </c>
    </row>
    <row r="266" spans="1:7" x14ac:dyDescent="0.25">
      <c r="A266" s="56">
        <v>363</v>
      </c>
      <c r="B266" s="57" t="s">
        <v>245</v>
      </c>
      <c r="C266" s="256">
        <v>0</v>
      </c>
      <c r="D266" s="15">
        <v>0</v>
      </c>
      <c r="E266" s="15">
        <v>0</v>
      </c>
      <c r="F266" s="53" t="e">
        <f t="shared" si="13"/>
        <v>#DIV/0!</v>
      </c>
      <c r="G266" s="53" t="e">
        <f t="shared" si="14"/>
        <v>#DIV/0!</v>
      </c>
    </row>
    <row r="267" spans="1:7" x14ac:dyDescent="0.25">
      <c r="A267" s="58">
        <v>3631</v>
      </c>
      <c r="B267" s="59" t="s">
        <v>246</v>
      </c>
      <c r="C267" s="257">
        <v>0</v>
      </c>
      <c r="D267" s="13"/>
      <c r="E267" s="13"/>
      <c r="F267" s="53" t="e">
        <f t="shared" si="13"/>
        <v>#DIV/0!</v>
      </c>
      <c r="G267" s="53" t="e">
        <f t="shared" si="14"/>
        <v>#DIV/0!</v>
      </c>
    </row>
    <row r="268" spans="1:7" x14ac:dyDescent="0.25">
      <c r="A268" s="58">
        <v>3632</v>
      </c>
      <c r="B268" s="59" t="s">
        <v>247</v>
      </c>
      <c r="C268" s="257">
        <v>0</v>
      </c>
      <c r="D268" s="13"/>
      <c r="E268" s="13"/>
      <c r="F268" s="53" t="e">
        <f t="shared" si="13"/>
        <v>#DIV/0!</v>
      </c>
      <c r="G268" s="53" t="e">
        <f t="shared" si="14"/>
        <v>#DIV/0!</v>
      </c>
    </row>
    <row r="269" spans="1:7" x14ac:dyDescent="0.25">
      <c r="A269" s="56">
        <v>366</v>
      </c>
      <c r="B269" s="70" t="s">
        <v>248</v>
      </c>
      <c r="C269" s="256">
        <v>40000</v>
      </c>
      <c r="D269" s="15">
        <v>4105.45</v>
      </c>
      <c r="E269" s="15">
        <v>2313</v>
      </c>
      <c r="F269" s="53">
        <f t="shared" si="13"/>
        <v>56.339743511673511</v>
      </c>
      <c r="G269" s="53">
        <f t="shared" si="14"/>
        <v>5.7824999999999998</v>
      </c>
    </row>
    <row r="270" spans="1:7" x14ac:dyDescent="0.25">
      <c r="A270" s="58">
        <v>3661</v>
      </c>
      <c r="B270" s="59" t="s">
        <v>249</v>
      </c>
      <c r="C270" s="257">
        <v>40000</v>
      </c>
      <c r="D270" s="13">
        <v>4105.45</v>
      </c>
      <c r="E270" s="13">
        <v>2313</v>
      </c>
      <c r="F270" s="53">
        <f t="shared" si="13"/>
        <v>56.339743511673511</v>
      </c>
      <c r="G270" s="53">
        <f t="shared" si="14"/>
        <v>5.7824999999999998</v>
      </c>
    </row>
    <row r="271" spans="1:7" x14ac:dyDescent="0.25">
      <c r="A271" s="58">
        <v>3662</v>
      </c>
      <c r="B271" s="59" t="s">
        <v>250</v>
      </c>
      <c r="C271" s="257">
        <v>0</v>
      </c>
      <c r="D271" s="13"/>
      <c r="E271" s="13"/>
      <c r="F271" s="53" t="e">
        <f t="shared" si="13"/>
        <v>#DIV/0!</v>
      </c>
      <c r="G271" s="53" t="e">
        <f t="shared" si="14"/>
        <v>#DIV/0!</v>
      </c>
    </row>
    <row r="272" spans="1:7" x14ac:dyDescent="0.25">
      <c r="A272" s="54">
        <v>37</v>
      </c>
      <c r="B272" s="55" t="s">
        <v>251</v>
      </c>
      <c r="C272" s="255">
        <v>234000</v>
      </c>
      <c r="D272" s="68">
        <v>76723.3</v>
      </c>
      <c r="E272" s="68">
        <v>110361</v>
      </c>
      <c r="F272" s="53">
        <f t="shared" si="13"/>
        <v>143.84287432891963</v>
      </c>
      <c r="G272" s="53">
        <f t="shared" si="14"/>
        <v>47.162820512820517</v>
      </c>
    </row>
    <row r="273" spans="1:7" x14ac:dyDescent="0.25">
      <c r="A273" s="56">
        <v>372</v>
      </c>
      <c r="B273" s="70" t="s">
        <v>252</v>
      </c>
      <c r="C273" s="256">
        <v>234000</v>
      </c>
      <c r="D273" s="15">
        <v>76723.3</v>
      </c>
      <c r="E273" s="15">
        <v>110361</v>
      </c>
      <c r="F273" s="53">
        <f t="shared" si="13"/>
        <v>143.84287432891963</v>
      </c>
      <c r="G273" s="53">
        <f t="shared" si="14"/>
        <v>47.162820512820517</v>
      </c>
    </row>
    <row r="274" spans="1:7" x14ac:dyDescent="0.25">
      <c r="A274" s="58">
        <v>3721</v>
      </c>
      <c r="B274" s="59" t="s">
        <v>253</v>
      </c>
      <c r="C274" s="257">
        <v>154000</v>
      </c>
      <c r="D274" s="63">
        <v>49257.23</v>
      </c>
      <c r="E274" s="63">
        <v>41246</v>
      </c>
      <c r="F274" s="53">
        <f t="shared" si="13"/>
        <v>83.735930745598154</v>
      </c>
      <c r="G274" s="53">
        <f t="shared" si="14"/>
        <v>26.783116883116882</v>
      </c>
    </row>
    <row r="275" spans="1:7" x14ac:dyDescent="0.25">
      <c r="A275" s="71" t="s">
        <v>40</v>
      </c>
      <c r="B275" s="72" t="s">
        <v>41</v>
      </c>
      <c r="C275" s="257">
        <v>0</v>
      </c>
      <c r="D275" s="11"/>
      <c r="E275" s="11"/>
      <c r="F275" s="53" t="e">
        <f t="shared" si="13"/>
        <v>#DIV/0!</v>
      </c>
      <c r="G275" s="53" t="e">
        <f t="shared" si="14"/>
        <v>#DIV/0!</v>
      </c>
    </row>
    <row r="276" spans="1:7" x14ac:dyDescent="0.25">
      <c r="A276" s="48">
        <v>1</v>
      </c>
      <c r="B276" s="49">
        <v>2</v>
      </c>
      <c r="C276" s="257">
        <v>0</v>
      </c>
      <c r="D276" s="111"/>
      <c r="E276" s="111"/>
      <c r="F276" s="53" t="e">
        <f t="shared" si="13"/>
        <v>#DIV/0!</v>
      </c>
      <c r="G276" s="53" t="e">
        <f t="shared" si="14"/>
        <v>#DIV/0!</v>
      </c>
    </row>
    <row r="277" spans="1:7" x14ac:dyDescent="0.25">
      <c r="A277" s="58">
        <v>3722</v>
      </c>
      <c r="B277" s="59" t="s">
        <v>254</v>
      </c>
      <c r="C277" s="257">
        <v>80000</v>
      </c>
      <c r="D277" s="13">
        <v>27466.07</v>
      </c>
      <c r="E277" s="13">
        <v>69115</v>
      </c>
      <c r="F277" s="53">
        <f t="shared" si="13"/>
        <v>251.63774795593255</v>
      </c>
      <c r="G277" s="53">
        <f t="shared" si="14"/>
        <v>86.393749999999997</v>
      </c>
    </row>
    <row r="278" spans="1:7" x14ac:dyDescent="0.25">
      <c r="A278" s="54">
        <v>38</v>
      </c>
      <c r="B278" s="55" t="s">
        <v>255</v>
      </c>
      <c r="C278" s="255">
        <v>2309660</v>
      </c>
      <c r="D278" s="68">
        <v>526777.75</v>
      </c>
      <c r="E278" s="68">
        <v>575432</v>
      </c>
      <c r="F278" s="53">
        <f t="shared" si="13"/>
        <v>109.23620065577941</v>
      </c>
      <c r="G278" s="53">
        <f t="shared" si="14"/>
        <v>24.914143207225305</v>
      </c>
    </row>
    <row r="279" spans="1:7" x14ac:dyDescent="0.25">
      <c r="A279" s="56">
        <v>381</v>
      </c>
      <c r="B279" s="57" t="s">
        <v>256</v>
      </c>
      <c r="C279" s="256">
        <v>325000</v>
      </c>
      <c r="D279" s="15">
        <v>125180.22</v>
      </c>
      <c r="E279" s="15">
        <v>71461</v>
      </c>
      <c r="F279" s="53">
        <f t="shared" si="13"/>
        <v>57.086494975004832</v>
      </c>
      <c r="G279" s="53">
        <f t="shared" si="14"/>
        <v>21.988</v>
      </c>
    </row>
    <row r="280" spans="1:7" x14ac:dyDescent="0.25">
      <c r="A280" s="58">
        <v>3811</v>
      </c>
      <c r="B280" s="59" t="s">
        <v>257</v>
      </c>
      <c r="C280" s="257">
        <v>315600</v>
      </c>
      <c r="D280" s="13">
        <v>125180.22</v>
      </c>
      <c r="E280" s="13">
        <v>71461</v>
      </c>
      <c r="F280" s="53">
        <f t="shared" si="13"/>
        <v>57.086494975004832</v>
      </c>
      <c r="G280" s="53">
        <f t="shared" si="14"/>
        <v>22.642902408111535</v>
      </c>
    </row>
    <row r="281" spans="1:7" x14ac:dyDescent="0.25">
      <c r="A281" s="58">
        <v>3812</v>
      </c>
      <c r="B281" s="59" t="s">
        <v>258</v>
      </c>
      <c r="C281" s="257">
        <v>9400</v>
      </c>
      <c r="D281" s="13"/>
      <c r="E281" s="13"/>
      <c r="F281" s="53" t="e">
        <f t="shared" si="13"/>
        <v>#DIV/0!</v>
      </c>
      <c r="G281" s="53">
        <f t="shared" si="14"/>
        <v>0</v>
      </c>
    </row>
    <row r="282" spans="1:7" x14ac:dyDescent="0.25">
      <c r="A282" s="56">
        <v>382</v>
      </c>
      <c r="B282" s="57" t="s">
        <v>259</v>
      </c>
      <c r="C282" s="256">
        <v>4000</v>
      </c>
      <c r="D282" s="15">
        <v>0</v>
      </c>
      <c r="E282" s="15">
        <v>0</v>
      </c>
      <c r="F282" s="53" t="e">
        <f t="shared" si="13"/>
        <v>#DIV/0!</v>
      </c>
      <c r="G282" s="53">
        <f t="shared" si="14"/>
        <v>0</v>
      </c>
    </row>
    <row r="283" spans="1:7" x14ac:dyDescent="0.25">
      <c r="A283" s="58">
        <v>3821</v>
      </c>
      <c r="B283" s="59" t="s">
        <v>260</v>
      </c>
      <c r="C283" s="257">
        <v>4000</v>
      </c>
      <c r="D283" s="13"/>
      <c r="E283" s="13"/>
      <c r="F283" s="53" t="e">
        <f t="shared" si="13"/>
        <v>#DIV/0!</v>
      </c>
      <c r="G283" s="53">
        <f t="shared" si="14"/>
        <v>0</v>
      </c>
    </row>
    <row r="284" spans="1:7" x14ac:dyDescent="0.25">
      <c r="A284" s="58">
        <v>3822</v>
      </c>
      <c r="B284" s="59" t="s">
        <v>261</v>
      </c>
      <c r="C284" s="257">
        <v>0</v>
      </c>
      <c r="D284" s="13"/>
      <c r="E284" s="13"/>
      <c r="F284" s="53" t="e">
        <f t="shared" si="13"/>
        <v>#DIV/0!</v>
      </c>
      <c r="G284" s="53" t="e">
        <f t="shared" si="14"/>
        <v>#DIV/0!</v>
      </c>
    </row>
    <row r="285" spans="1:7" x14ac:dyDescent="0.25">
      <c r="A285" s="56">
        <v>383</v>
      </c>
      <c r="B285" s="57" t="s">
        <v>262</v>
      </c>
      <c r="C285" s="256">
        <v>5000</v>
      </c>
      <c r="D285" s="15">
        <v>0</v>
      </c>
      <c r="E285" s="15">
        <v>0</v>
      </c>
      <c r="F285" s="53" t="e">
        <f t="shared" si="13"/>
        <v>#DIV/0!</v>
      </c>
      <c r="G285" s="53">
        <f t="shared" si="14"/>
        <v>0</v>
      </c>
    </row>
    <row r="286" spans="1:7" x14ac:dyDescent="0.25">
      <c r="A286" s="58">
        <v>3831</v>
      </c>
      <c r="B286" s="59" t="s">
        <v>263</v>
      </c>
      <c r="C286" s="257">
        <v>5000</v>
      </c>
      <c r="D286" s="13"/>
      <c r="E286" s="13"/>
      <c r="F286" s="53" t="e">
        <f t="shared" si="13"/>
        <v>#DIV/0!</v>
      </c>
      <c r="G286" s="53">
        <f t="shared" si="14"/>
        <v>0</v>
      </c>
    </row>
    <row r="287" spans="1:7" x14ac:dyDescent="0.25">
      <c r="A287" s="56">
        <v>385</v>
      </c>
      <c r="B287" s="57" t="s">
        <v>264</v>
      </c>
      <c r="C287" s="256">
        <v>5660</v>
      </c>
      <c r="D287" s="15">
        <v>0</v>
      </c>
      <c r="E287" s="15">
        <v>0</v>
      </c>
      <c r="F287" s="53" t="e">
        <f t="shared" si="13"/>
        <v>#DIV/0!</v>
      </c>
      <c r="G287" s="53">
        <f t="shared" si="14"/>
        <v>0</v>
      </c>
    </row>
    <row r="288" spans="1:7" x14ac:dyDescent="0.25">
      <c r="A288" s="58">
        <v>3851</v>
      </c>
      <c r="B288" s="59" t="s">
        <v>265</v>
      </c>
      <c r="C288" s="257">
        <v>5660</v>
      </c>
      <c r="D288" s="13"/>
      <c r="E288" s="13"/>
      <c r="F288" s="53" t="e">
        <f t="shared" si="13"/>
        <v>#DIV/0!</v>
      </c>
      <c r="G288" s="53">
        <f t="shared" si="14"/>
        <v>0</v>
      </c>
    </row>
    <row r="289" spans="1:7" x14ac:dyDescent="0.25">
      <c r="A289" s="56">
        <v>386</v>
      </c>
      <c r="B289" s="57" t="s">
        <v>266</v>
      </c>
      <c r="C289" s="256">
        <v>1970000</v>
      </c>
      <c r="D289" s="15">
        <v>401597.53</v>
      </c>
      <c r="E289" s="15">
        <v>503971</v>
      </c>
      <c r="F289" s="53">
        <f t="shared" si="13"/>
        <v>125.49155867567212</v>
      </c>
      <c r="G289" s="53">
        <f t="shared" si="14"/>
        <v>25.582284263959394</v>
      </c>
    </row>
    <row r="290" spans="1:7" x14ac:dyDescent="0.25">
      <c r="A290" s="58">
        <v>3861</v>
      </c>
      <c r="B290" s="59" t="s">
        <v>267</v>
      </c>
      <c r="C290" s="257">
        <v>1970000</v>
      </c>
      <c r="D290" s="13">
        <v>401597.53</v>
      </c>
      <c r="E290" s="13">
        <v>503971</v>
      </c>
      <c r="F290" s="53">
        <f t="shared" si="13"/>
        <v>125.49155867567212</v>
      </c>
      <c r="G290" s="53">
        <f t="shared" si="14"/>
        <v>25.582284263959394</v>
      </c>
    </row>
    <row r="291" spans="1:7" x14ac:dyDescent="0.25">
      <c r="A291" s="112">
        <v>4</v>
      </c>
      <c r="B291" s="113" t="s">
        <v>268</v>
      </c>
      <c r="C291" s="262">
        <v>1104500</v>
      </c>
      <c r="D291" s="114">
        <v>512303.06</v>
      </c>
      <c r="E291" s="114">
        <v>92872</v>
      </c>
      <c r="F291" s="53">
        <f t="shared" si="13"/>
        <v>18.128332085309033</v>
      </c>
      <c r="G291" s="53">
        <f t="shared" si="14"/>
        <v>8.4085106382978729</v>
      </c>
    </row>
    <row r="292" spans="1:7" x14ac:dyDescent="0.25">
      <c r="A292" s="54">
        <v>41</v>
      </c>
      <c r="B292" s="86" t="s">
        <v>269</v>
      </c>
      <c r="C292" s="256">
        <v>0</v>
      </c>
      <c r="D292" s="15">
        <v>0</v>
      </c>
      <c r="E292" s="15">
        <v>0</v>
      </c>
      <c r="F292" s="53" t="e">
        <f t="shared" si="13"/>
        <v>#DIV/0!</v>
      </c>
      <c r="G292" s="53" t="e">
        <f t="shared" si="14"/>
        <v>#DIV/0!</v>
      </c>
    </row>
    <row r="293" spans="1:7" x14ac:dyDescent="0.25">
      <c r="A293" s="56">
        <v>411</v>
      </c>
      <c r="B293" s="70" t="s">
        <v>270</v>
      </c>
      <c r="C293" s="256">
        <v>0</v>
      </c>
      <c r="D293" s="15">
        <v>0</v>
      </c>
      <c r="E293" s="15">
        <v>0</v>
      </c>
      <c r="F293" s="53" t="e">
        <f t="shared" si="13"/>
        <v>#DIV/0!</v>
      </c>
      <c r="G293" s="53" t="e">
        <f t="shared" si="14"/>
        <v>#DIV/0!</v>
      </c>
    </row>
    <row r="294" spans="1:7" x14ac:dyDescent="0.25">
      <c r="A294" s="62">
        <v>4111</v>
      </c>
      <c r="B294" s="59" t="s">
        <v>271</v>
      </c>
      <c r="C294" s="257">
        <v>0</v>
      </c>
      <c r="D294" s="13"/>
      <c r="E294" s="13"/>
      <c r="F294" s="53" t="e">
        <f t="shared" si="13"/>
        <v>#DIV/0!</v>
      </c>
      <c r="G294" s="53" t="e">
        <f t="shared" si="14"/>
        <v>#DIV/0!</v>
      </c>
    </row>
    <row r="295" spans="1:7" x14ac:dyDescent="0.25">
      <c r="A295" s="56">
        <v>412</v>
      </c>
      <c r="B295" s="57" t="s">
        <v>272</v>
      </c>
      <c r="C295" s="256">
        <v>0</v>
      </c>
      <c r="D295" s="15">
        <v>0</v>
      </c>
      <c r="E295" s="15">
        <v>0</v>
      </c>
      <c r="F295" s="53" t="e">
        <f t="shared" si="13"/>
        <v>#DIV/0!</v>
      </c>
      <c r="G295" s="53" t="e">
        <f t="shared" si="14"/>
        <v>#DIV/0!</v>
      </c>
    </row>
    <row r="296" spans="1:7" x14ac:dyDescent="0.25">
      <c r="A296" s="62">
        <v>4124</v>
      </c>
      <c r="B296" s="59" t="s">
        <v>273</v>
      </c>
      <c r="C296" s="257">
        <v>0</v>
      </c>
      <c r="D296" s="13"/>
      <c r="E296" s="13"/>
      <c r="F296" s="53" t="e">
        <f t="shared" si="13"/>
        <v>#DIV/0!</v>
      </c>
      <c r="G296" s="53" t="e">
        <f t="shared" si="14"/>
        <v>#DIV/0!</v>
      </c>
    </row>
    <row r="297" spans="1:7" x14ac:dyDescent="0.25">
      <c r="A297" s="54">
        <v>42</v>
      </c>
      <c r="B297" s="86" t="s">
        <v>274</v>
      </c>
      <c r="C297" s="256">
        <v>954500</v>
      </c>
      <c r="D297" s="15">
        <v>512303.06</v>
      </c>
      <c r="E297" s="15">
        <v>92872</v>
      </c>
      <c r="F297" s="53">
        <f t="shared" si="13"/>
        <v>18.128332085309033</v>
      </c>
      <c r="G297" s="53">
        <f t="shared" si="14"/>
        <v>9.7299109481403878</v>
      </c>
    </row>
    <row r="298" spans="1:7" x14ac:dyDescent="0.25">
      <c r="A298" s="56">
        <v>421</v>
      </c>
      <c r="B298" s="57" t="s">
        <v>275</v>
      </c>
      <c r="C298" s="256">
        <v>860000</v>
      </c>
      <c r="D298" s="15">
        <v>489478.06</v>
      </c>
      <c r="E298" s="15">
        <v>67254</v>
      </c>
      <c r="F298" s="53">
        <f t="shared" si="13"/>
        <v>13.739941684005203</v>
      </c>
      <c r="G298" s="53">
        <f t="shared" si="14"/>
        <v>7.8202325581395353</v>
      </c>
    </row>
    <row r="299" spans="1:7" x14ac:dyDescent="0.25">
      <c r="A299" s="62">
        <v>4211</v>
      </c>
      <c r="B299" s="59" t="s">
        <v>276</v>
      </c>
      <c r="C299" s="257">
        <v>0</v>
      </c>
      <c r="D299" s="13"/>
      <c r="E299" s="13"/>
      <c r="F299" s="53" t="e">
        <f t="shared" si="13"/>
        <v>#DIV/0!</v>
      </c>
      <c r="G299" s="53" t="e">
        <f t="shared" si="14"/>
        <v>#DIV/0!</v>
      </c>
    </row>
    <row r="300" spans="1:7" x14ac:dyDescent="0.25">
      <c r="A300" s="62">
        <v>4212</v>
      </c>
      <c r="B300" s="59" t="s">
        <v>277</v>
      </c>
      <c r="C300" s="257">
        <v>590000</v>
      </c>
      <c r="D300" s="13">
        <v>447091.45</v>
      </c>
      <c r="E300" s="13">
        <v>49832</v>
      </c>
      <c r="F300" s="53">
        <f t="shared" si="13"/>
        <v>11.145818154205363</v>
      </c>
      <c r="G300" s="53">
        <f t="shared" si="14"/>
        <v>8.4461016949152548</v>
      </c>
    </row>
    <row r="301" spans="1:7" x14ac:dyDescent="0.25">
      <c r="A301" s="62">
        <v>4213</v>
      </c>
      <c r="B301" s="59" t="s">
        <v>278</v>
      </c>
      <c r="C301" s="257">
        <v>20000</v>
      </c>
      <c r="D301" s="13">
        <v>37225.360000000001</v>
      </c>
      <c r="E301" s="13">
        <v>16422</v>
      </c>
      <c r="F301" s="53">
        <f t="shared" si="13"/>
        <v>44.115087134147259</v>
      </c>
      <c r="G301" s="53">
        <f t="shared" si="14"/>
        <v>82.11</v>
      </c>
    </row>
    <row r="302" spans="1:7" x14ac:dyDescent="0.25">
      <c r="A302" s="62">
        <v>4214</v>
      </c>
      <c r="B302" s="59" t="s">
        <v>279</v>
      </c>
      <c r="C302" s="257">
        <v>250000</v>
      </c>
      <c r="D302" s="13">
        <v>5161.25</v>
      </c>
      <c r="E302" s="13">
        <v>1000</v>
      </c>
      <c r="F302" s="53">
        <f t="shared" si="13"/>
        <v>19.375151368370066</v>
      </c>
      <c r="G302" s="53">
        <f t="shared" si="14"/>
        <v>0.4</v>
      </c>
    </row>
    <row r="303" spans="1:7" x14ac:dyDescent="0.25">
      <c r="A303" s="56">
        <v>422</v>
      </c>
      <c r="B303" s="57" t="s">
        <v>280</v>
      </c>
      <c r="C303" s="256">
        <v>62500</v>
      </c>
      <c r="D303" s="15">
        <v>6157.38</v>
      </c>
      <c r="E303" s="15">
        <v>17772</v>
      </c>
      <c r="F303" s="53">
        <f t="shared" si="13"/>
        <v>288.62925465051694</v>
      </c>
      <c r="G303" s="53">
        <f t="shared" si="14"/>
        <v>28.435199999999998</v>
      </c>
    </row>
    <row r="304" spans="1:7" x14ac:dyDescent="0.25">
      <c r="A304" s="62">
        <v>4221</v>
      </c>
      <c r="B304" s="59" t="s">
        <v>281</v>
      </c>
      <c r="C304" s="257">
        <v>17000</v>
      </c>
      <c r="D304" s="13">
        <v>1719.88</v>
      </c>
      <c r="E304" s="13">
        <v>3941</v>
      </c>
      <c r="F304" s="53">
        <f t="shared" si="13"/>
        <v>229.14389376002978</v>
      </c>
      <c r="G304" s="53">
        <f t="shared" si="14"/>
        <v>23.182352941176472</v>
      </c>
    </row>
    <row r="305" spans="1:7" x14ac:dyDescent="0.25">
      <c r="A305" s="62">
        <v>4222</v>
      </c>
      <c r="B305" s="59" t="s">
        <v>282</v>
      </c>
      <c r="C305" s="257">
        <v>0</v>
      </c>
      <c r="D305" s="13"/>
      <c r="E305" s="13">
        <v>499</v>
      </c>
      <c r="F305" s="53" t="e">
        <f t="shared" si="13"/>
        <v>#DIV/0!</v>
      </c>
      <c r="G305" s="53" t="e">
        <f t="shared" si="14"/>
        <v>#DIV/0!</v>
      </c>
    </row>
    <row r="306" spans="1:7" x14ac:dyDescent="0.25">
      <c r="A306" s="62">
        <v>4223</v>
      </c>
      <c r="B306" s="59" t="s">
        <v>283</v>
      </c>
      <c r="C306" s="257">
        <v>6000</v>
      </c>
      <c r="D306" s="13"/>
      <c r="E306" s="13">
        <v>9551</v>
      </c>
      <c r="F306" s="53" t="e">
        <f t="shared" si="13"/>
        <v>#DIV/0!</v>
      </c>
      <c r="G306" s="53">
        <f t="shared" si="14"/>
        <v>159.18333333333334</v>
      </c>
    </row>
    <row r="307" spans="1:7" x14ac:dyDescent="0.25">
      <c r="A307" s="62">
        <v>4224</v>
      </c>
      <c r="B307" s="59" t="s">
        <v>284</v>
      </c>
      <c r="C307" s="257">
        <v>0</v>
      </c>
      <c r="D307" s="13"/>
      <c r="E307" s="13"/>
      <c r="F307" s="53" t="e">
        <f t="shared" si="13"/>
        <v>#DIV/0!</v>
      </c>
      <c r="G307" s="53" t="e">
        <f t="shared" si="14"/>
        <v>#DIV/0!</v>
      </c>
    </row>
    <row r="308" spans="1:7" x14ac:dyDescent="0.25">
      <c r="A308" s="62">
        <v>4225</v>
      </c>
      <c r="B308" s="59" t="s">
        <v>285</v>
      </c>
      <c r="C308" s="257">
        <v>0</v>
      </c>
      <c r="D308" s="13"/>
      <c r="E308" s="13"/>
      <c r="F308" s="53" t="e">
        <f t="shared" si="13"/>
        <v>#DIV/0!</v>
      </c>
      <c r="G308" s="53" t="e">
        <f t="shared" si="14"/>
        <v>#DIV/0!</v>
      </c>
    </row>
    <row r="309" spans="1:7" x14ac:dyDescent="0.25">
      <c r="A309" s="62">
        <v>4226</v>
      </c>
      <c r="B309" s="59" t="s">
        <v>286</v>
      </c>
      <c r="C309" s="257">
        <v>0</v>
      </c>
      <c r="D309" s="13"/>
      <c r="E309" s="13"/>
      <c r="F309" s="53" t="e">
        <f t="shared" si="13"/>
        <v>#DIV/0!</v>
      </c>
      <c r="G309" s="53" t="e">
        <f t="shared" si="14"/>
        <v>#DIV/0!</v>
      </c>
    </row>
    <row r="310" spans="1:7" x14ac:dyDescent="0.25">
      <c r="A310" s="62">
        <v>4227</v>
      </c>
      <c r="B310" s="59" t="s">
        <v>287</v>
      </c>
      <c r="C310" s="257">
        <v>39500</v>
      </c>
      <c r="D310" s="13">
        <v>4437.5</v>
      </c>
      <c r="E310" s="13">
        <v>3781</v>
      </c>
      <c r="F310" s="53">
        <f t="shared" si="13"/>
        <v>85.205633802816905</v>
      </c>
      <c r="G310" s="53">
        <f t="shared" si="14"/>
        <v>9.5721518987341767</v>
      </c>
    </row>
    <row r="311" spans="1:7" x14ac:dyDescent="0.25">
      <c r="A311" s="56">
        <v>423</v>
      </c>
      <c r="B311" s="57" t="s">
        <v>288</v>
      </c>
      <c r="C311" s="256">
        <v>0</v>
      </c>
      <c r="D311" s="15">
        <v>0</v>
      </c>
      <c r="E311" s="15">
        <v>0</v>
      </c>
      <c r="F311" s="53" t="e">
        <f t="shared" si="13"/>
        <v>#DIV/0!</v>
      </c>
      <c r="G311" s="53" t="e">
        <f t="shared" si="14"/>
        <v>#DIV/0!</v>
      </c>
    </row>
    <row r="312" spans="1:7" x14ac:dyDescent="0.25">
      <c r="A312" s="62">
        <v>4233</v>
      </c>
      <c r="B312" s="59" t="s">
        <v>289</v>
      </c>
      <c r="C312" s="257">
        <v>0</v>
      </c>
      <c r="D312" s="13"/>
      <c r="E312" s="13"/>
      <c r="F312" s="53" t="e">
        <f t="shared" ref="F312:F337" si="15">E312/D312*100</f>
        <v>#DIV/0!</v>
      </c>
      <c r="G312" s="53" t="e">
        <f t="shared" ref="G312:G337" si="16">E312/C312*100</f>
        <v>#DIV/0!</v>
      </c>
    </row>
    <row r="313" spans="1:7" x14ac:dyDescent="0.25">
      <c r="A313" s="56">
        <v>424</v>
      </c>
      <c r="B313" s="57" t="s">
        <v>290</v>
      </c>
      <c r="C313" s="256">
        <v>12000</v>
      </c>
      <c r="D313" s="15">
        <v>7940.52</v>
      </c>
      <c r="E313" s="15">
        <v>7225</v>
      </c>
      <c r="F313" s="53">
        <f t="shared" si="15"/>
        <v>90.989003239082578</v>
      </c>
      <c r="G313" s="53">
        <f t="shared" si="16"/>
        <v>60.208333333333329</v>
      </c>
    </row>
    <row r="314" spans="1:7" x14ac:dyDescent="0.25">
      <c r="A314" s="62">
        <v>4241</v>
      </c>
      <c r="B314" s="59" t="s">
        <v>291</v>
      </c>
      <c r="C314" s="257">
        <v>12000</v>
      </c>
      <c r="D314" s="13">
        <v>7940.52</v>
      </c>
      <c r="E314" s="13">
        <v>7225</v>
      </c>
      <c r="F314" s="53">
        <f t="shared" si="15"/>
        <v>90.989003239082578</v>
      </c>
      <c r="G314" s="53">
        <f t="shared" si="16"/>
        <v>60.208333333333329</v>
      </c>
    </row>
    <row r="315" spans="1:7" x14ac:dyDescent="0.25">
      <c r="A315" s="62">
        <v>4244</v>
      </c>
      <c r="B315" s="59" t="s">
        <v>292</v>
      </c>
      <c r="C315" s="257">
        <v>0</v>
      </c>
      <c r="D315" s="13"/>
      <c r="E315" s="13"/>
      <c r="F315" s="53" t="e">
        <f t="shared" si="15"/>
        <v>#DIV/0!</v>
      </c>
      <c r="G315" s="53" t="e">
        <f t="shared" si="16"/>
        <v>#DIV/0!</v>
      </c>
    </row>
    <row r="316" spans="1:7" x14ac:dyDescent="0.25">
      <c r="A316" s="56">
        <v>426</v>
      </c>
      <c r="B316" s="57" t="s">
        <v>293</v>
      </c>
      <c r="C316" s="256">
        <v>20000</v>
      </c>
      <c r="D316" s="15">
        <v>8727.1</v>
      </c>
      <c r="E316" s="15">
        <v>621</v>
      </c>
      <c r="F316" s="53">
        <f t="shared" si="15"/>
        <v>7.1157658328654421</v>
      </c>
      <c r="G316" s="53">
        <f t="shared" si="16"/>
        <v>3.105</v>
      </c>
    </row>
    <row r="317" spans="1:7" x14ac:dyDescent="0.25">
      <c r="A317" s="62">
        <v>4262</v>
      </c>
      <c r="B317" s="59" t="s">
        <v>294</v>
      </c>
      <c r="C317" s="257">
        <v>6000</v>
      </c>
      <c r="D317" s="13">
        <v>8727.1</v>
      </c>
      <c r="E317" s="13"/>
      <c r="F317" s="53">
        <f t="shared" si="15"/>
        <v>0</v>
      </c>
      <c r="G317" s="53">
        <f t="shared" si="16"/>
        <v>0</v>
      </c>
    </row>
    <row r="318" spans="1:7" x14ac:dyDescent="0.25">
      <c r="A318" s="62">
        <v>4263</v>
      </c>
      <c r="B318" s="75" t="s">
        <v>295</v>
      </c>
      <c r="C318" s="257">
        <v>14000</v>
      </c>
      <c r="D318" s="13"/>
      <c r="E318" s="13">
        <v>621</v>
      </c>
      <c r="F318" s="53" t="e">
        <f t="shared" si="15"/>
        <v>#DIV/0!</v>
      </c>
      <c r="G318" s="53">
        <f t="shared" si="16"/>
        <v>4.4357142857142859</v>
      </c>
    </row>
    <row r="319" spans="1:7" x14ac:dyDescent="0.25">
      <c r="A319" s="54">
        <v>43</v>
      </c>
      <c r="B319" s="86" t="s">
        <v>296</v>
      </c>
      <c r="C319" s="256">
        <v>0</v>
      </c>
      <c r="D319" s="15">
        <v>0</v>
      </c>
      <c r="E319" s="15">
        <v>0</v>
      </c>
      <c r="F319" s="53" t="e">
        <f t="shared" si="15"/>
        <v>#DIV/0!</v>
      </c>
      <c r="G319" s="53" t="e">
        <f t="shared" si="16"/>
        <v>#DIV/0!</v>
      </c>
    </row>
    <row r="320" spans="1:7" x14ac:dyDescent="0.25">
      <c r="A320" s="115">
        <v>431</v>
      </c>
      <c r="B320" s="70" t="s">
        <v>296</v>
      </c>
      <c r="C320" s="256">
        <v>0</v>
      </c>
      <c r="D320" s="15">
        <v>0</v>
      </c>
      <c r="E320" s="15">
        <v>0</v>
      </c>
      <c r="F320" s="53" t="e">
        <f t="shared" si="15"/>
        <v>#DIV/0!</v>
      </c>
      <c r="G320" s="53" t="e">
        <f t="shared" si="16"/>
        <v>#DIV/0!</v>
      </c>
    </row>
    <row r="321" spans="1:7" x14ac:dyDescent="0.25">
      <c r="A321" s="62">
        <v>4312</v>
      </c>
      <c r="B321" s="59" t="s">
        <v>297</v>
      </c>
      <c r="C321" s="257">
        <v>0</v>
      </c>
      <c r="D321" s="13"/>
      <c r="E321" s="13"/>
      <c r="F321" s="53" t="e">
        <f t="shared" si="15"/>
        <v>#DIV/0!</v>
      </c>
      <c r="G321" s="53" t="e">
        <f t="shared" si="16"/>
        <v>#DIV/0!</v>
      </c>
    </row>
    <row r="322" spans="1:7" x14ac:dyDescent="0.25">
      <c r="A322" s="54">
        <v>45</v>
      </c>
      <c r="B322" s="86" t="s">
        <v>298</v>
      </c>
      <c r="C322" s="256">
        <v>150000</v>
      </c>
      <c r="D322" s="15">
        <v>0</v>
      </c>
      <c r="E322" s="15">
        <v>0</v>
      </c>
      <c r="F322" s="53" t="e">
        <f t="shared" si="15"/>
        <v>#DIV/0!</v>
      </c>
      <c r="G322" s="53">
        <f t="shared" si="16"/>
        <v>0</v>
      </c>
    </row>
    <row r="323" spans="1:7" x14ac:dyDescent="0.25">
      <c r="A323" s="71" t="s">
        <v>40</v>
      </c>
      <c r="B323" s="72" t="s">
        <v>41</v>
      </c>
      <c r="C323" s="257">
        <v>0</v>
      </c>
      <c r="D323" s="11"/>
      <c r="E323" s="11"/>
      <c r="F323" s="53" t="e">
        <f t="shared" si="15"/>
        <v>#DIV/0!</v>
      </c>
      <c r="G323" s="53" t="e">
        <f t="shared" si="16"/>
        <v>#DIV/0!</v>
      </c>
    </row>
    <row r="324" spans="1:7" x14ac:dyDescent="0.25">
      <c r="A324" s="48">
        <v>1</v>
      </c>
      <c r="B324" s="49">
        <v>2</v>
      </c>
      <c r="C324" s="257">
        <v>0</v>
      </c>
      <c r="D324" s="12"/>
      <c r="E324" s="12"/>
      <c r="F324" s="53" t="e">
        <f t="shared" si="15"/>
        <v>#DIV/0!</v>
      </c>
      <c r="G324" s="53" t="e">
        <f t="shared" si="16"/>
        <v>#DIV/0!</v>
      </c>
    </row>
    <row r="325" spans="1:7" x14ac:dyDescent="0.25">
      <c r="A325" s="56">
        <v>451</v>
      </c>
      <c r="B325" s="70" t="s">
        <v>299</v>
      </c>
      <c r="C325" s="256">
        <v>150000</v>
      </c>
      <c r="D325" s="15">
        <v>0</v>
      </c>
      <c r="E325" s="15">
        <v>0</v>
      </c>
      <c r="F325" s="53" t="e">
        <f t="shared" si="15"/>
        <v>#DIV/0!</v>
      </c>
      <c r="G325" s="53">
        <f t="shared" si="16"/>
        <v>0</v>
      </c>
    </row>
    <row r="326" spans="1:7" x14ac:dyDescent="0.25">
      <c r="A326" s="62">
        <v>4511</v>
      </c>
      <c r="B326" s="59" t="s">
        <v>300</v>
      </c>
      <c r="C326" s="257">
        <v>150000</v>
      </c>
      <c r="D326" s="13"/>
      <c r="E326" s="13"/>
      <c r="F326" s="53" t="e">
        <f t="shared" si="15"/>
        <v>#DIV/0!</v>
      </c>
      <c r="G326" s="53">
        <f t="shared" si="16"/>
        <v>0</v>
      </c>
    </row>
    <row r="327" spans="1:7" x14ac:dyDescent="0.25">
      <c r="A327" s="116"/>
      <c r="B327" s="113" t="s">
        <v>301</v>
      </c>
      <c r="C327" s="262">
        <v>6991250</v>
      </c>
      <c r="D327" s="114">
        <v>2063745.22</v>
      </c>
      <c r="E327" s="114">
        <v>2333497.58</v>
      </c>
      <c r="F327" s="53">
        <f t="shared" si="15"/>
        <v>113.07101077137807</v>
      </c>
      <c r="G327" s="53">
        <f t="shared" si="16"/>
        <v>33.377401466118364</v>
      </c>
    </row>
    <row r="328" spans="1:7" x14ac:dyDescent="0.25">
      <c r="A328" s="112">
        <v>5</v>
      </c>
      <c r="B328" s="117" t="s">
        <v>302</v>
      </c>
      <c r="C328" s="262">
        <v>0</v>
      </c>
      <c r="D328" s="114">
        <v>0</v>
      </c>
      <c r="E328" s="114">
        <v>0</v>
      </c>
      <c r="F328" s="53" t="e">
        <f t="shared" si="15"/>
        <v>#DIV/0!</v>
      </c>
      <c r="G328" s="53" t="e">
        <f t="shared" si="16"/>
        <v>#DIV/0!</v>
      </c>
    </row>
    <row r="329" spans="1:7" x14ac:dyDescent="0.25">
      <c r="A329" s="54">
        <v>51</v>
      </c>
      <c r="B329" s="55" t="s">
        <v>303</v>
      </c>
      <c r="C329" s="256">
        <v>0</v>
      </c>
      <c r="D329" s="15">
        <v>0</v>
      </c>
      <c r="E329" s="15">
        <v>0</v>
      </c>
      <c r="F329" s="53" t="e">
        <f t="shared" si="15"/>
        <v>#DIV/0!</v>
      </c>
      <c r="G329" s="53" t="e">
        <f t="shared" si="16"/>
        <v>#DIV/0!</v>
      </c>
    </row>
    <row r="330" spans="1:7" x14ac:dyDescent="0.25">
      <c r="A330" s="56">
        <v>518</v>
      </c>
      <c r="B330" s="57" t="s">
        <v>304</v>
      </c>
      <c r="C330" s="256">
        <v>0</v>
      </c>
      <c r="D330" s="15">
        <v>0</v>
      </c>
      <c r="E330" s="15">
        <v>0</v>
      </c>
      <c r="F330" s="53" t="e">
        <f t="shared" si="15"/>
        <v>#DIV/0!</v>
      </c>
      <c r="G330" s="53" t="e">
        <f t="shared" si="16"/>
        <v>#DIV/0!</v>
      </c>
    </row>
    <row r="331" spans="1:7" x14ac:dyDescent="0.25">
      <c r="A331" s="62">
        <v>5181</v>
      </c>
      <c r="B331" s="59" t="s">
        <v>305</v>
      </c>
      <c r="C331" s="257">
        <v>0</v>
      </c>
      <c r="D331" s="13"/>
      <c r="E331" s="13"/>
      <c r="F331" s="53" t="e">
        <f t="shared" si="15"/>
        <v>#DIV/0!</v>
      </c>
      <c r="G331" s="53" t="e">
        <f t="shared" si="16"/>
        <v>#DIV/0!</v>
      </c>
    </row>
    <row r="332" spans="1:7" x14ac:dyDescent="0.25">
      <c r="A332" s="54">
        <v>54</v>
      </c>
      <c r="B332" s="118" t="s">
        <v>306</v>
      </c>
      <c r="C332" s="256">
        <v>0</v>
      </c>
      <c r="D332" s="15">
        <v>0</v>
      </c>
      <c r="E332" s="15">
        <v>0</v>
      </c>
      <c r="F332" s="53" t="e">
        <f t="shared" si="15"/>
        <v>#DIV/0!</v>
      </c>
      <c r="G332" s="53" t="e">
        <f t="shared" si="16"/>
        <v>#DIV/0!</v>
      </c>
    </row>
    <row r="333" spans="1:7" ht="18" x14ac:dyDescent="0.25">
      <c r="A333" s="56">
        <v>542</v>
      </c>
      <c r="B333" s="119" t="s">
        <v>307</v>
      </c>
      <c r="C333" s="256">
        <v>0</v>
      </c>
      <c r="D333" s="15">
        <v>0</v>
      </c>
      <c r="E333" s="15">
        <v>0</v>
      </c>
      <c r="F333" s="53" t="e">
        <f t="shared" si="15"/>
        <v>#DIV/0!</v>
      </c>
      <c r="G333" s="53" t="e">
        <f t="shared" si="16"/>
        <v>#DIV/0!</v>
      </c>
    </row>
    <row r="334" spans="1:7" ht="23.25" x14ac:dyDescent="0.25">
      <c r="A334" s="62">
        <v>5422</v>
      </c>
      <c r="B334" s="120" t="s">
        <v>308</v>
      </c>
      <c r="C334" s="257">
        <v>0</v>
      </c>
      <c r="D334" s="13"/>
      <c r="E334" s="13"/>
      <c r="F334" s="53" t="e">
        <f t="shared" si="15"/>
        <v>#DIV/0!</v>
      </c>
      <c r="G334" s="53" t="e">
        <f t="shared" si="16"/>
        <v>#DIV/0!</v>
      </c>
    </row>
    <row r="335" spans="1:7" x14ac:dyDescent="0.25">
      <c r="A335" s="56">
        <v>547</v>
      </c>
      <c r="B335" s="121" t="s">
        <v>309</v>
      </c>
      <c r="C335" s="256">
        <v>0</v>
      </c>
      <c r="D335" s="15">
        <v>0</v>
      </c>
      <c r="E335" s="15">
        <v>0</v>
      </c>
      <c r="F335" s="53" t="e">
        <f t="shared" si="15"/>
        <v>#DIV/0!</v>
      </c>
      <c r="G335" s="53" t="e">
        <f t="shared" si="16"/>
        <v>#DIV/0!</v>
      </c>
    </row>
    <row r="336" spans="1:7" ht="23.25" x14ac:dyDescent="0.25">
      <c r="A336" s="62">
        <v>5471</v>
      </c>
      <c r="B336" s="120" t="s">
        <v>310</v>
      </c>
      <c r="C336" s="257">
        <v>0</v>
      </c>
      <c r="D336" s="13"/>
      <c r="E336" s="13"/>
      <c r="F336" s="53" t="e">
        <f t="shared" si="15"/>
        <v>#DIV/0!</v>
      </c>
      <c r="G336" s="53" t="e">
        <f t="shared" si="16"/>
        <v>#DIV/0!</v>
      </c>
    </row>
    <row r="337" spans="1:7" x14ac:dyDescent="0.25">
      <c r="A337" s="122"/>
      <c r="B337" s="123" t="s">
        <v>311</v>
      </c>
      <c r="C337" s="263">
        <v>6991250</v>
      </c>
      <c r="D337" s="124">
        <v>2063745.22</v>
      </c>
      <c r="E337" s="124">
        <v>2333497.58</v>
      </c>
      <c r="F337" s="53">
        <f t="shared" si="15"/>
        <v>113.07101077137807</v>
      </c>
      <c r="G337" s="53">
        <f t="shared" si="16"/>
        <v>33.377401466118364</v>
      </c>
    </row>
  </sheetData>
  <mergeCells count="33">
    <mergeCell ref="A45:B45"/>
    <mergeCell ref="A46:B46"/>
    <mergeCell ref="A47:B47"/>
    <mergeCell ref="A48:B48"/>
    <mergeCell ref="F48:G48"/>
    <mergeCell ref="A41:B41"/>
    <mergeCell ref="A25:G25"/>
    <mergeCell ref="A28:B28"/>
    <mergeCell ref="A29:B29"/>
    <mergeCell ref="A30:B30"/>
    <mergeCell ref="A32:B32"/>
    <mergeCell ref="A33:B33"/>
    <mergeCell ref="A34:B34"/>
    <mergeCell ref="A37:G37"/>
    <mergeCell ref="A38:B38"/>
    <mergeCell ref="A39:B39"/>
    <mergeCell ref="A40:B40"/>
    <mergeCell ref="A7:B7"/>
    <mergeCell ref="A9:B9"/>
    <mergeCell ref="A5:G5"/>
    <mergeCell ref="A6:G6"/>
    <mergeCell ref="A24:B24"/>
    <mergeCell ref="F13:G13"/>
    <mergeCell ref="A14:B14"/>
    <mergeCell ref="A15:B15"/>
    <mergeCell ref="A16:B16"/>
    <mergeCell ref="A17:B17"/>
    <mergeCell ref="A18:B18"/>
    <mergeCell ref="A19:G19"/>
    <mergeCell ref="A20:B20"/>
    <mergeCell ref="A21:B21"/>
    <mergeCell ref="A22:B22"/>
    <mergeCell ref="A23:G23"/>
  </mergeCells>
  <phoneticPr fontId="42" type="noConversion"/>
  <pageMargins left="0.7" right="0.7" top="0.75" bottom="0.75" header="0.3" footer="0.3"/>
  <pageSetup paperSize="9" orientation="landscape" r:id="rId1"/>
  <legacy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36923-7A6C-481E-8F22-D81E8CAF2FEF}">
  <sheetPr>
    <pageSetUpPr fitToPage="1"/>
  </sheetPr>
  <dimension ref="A3:L21"/>
  <sheetViews>
    <sheetView workbookViewId="0">
      <selection sqref="A1:L23"/>
    </sheetView>
  </sheetViews>
  <sheetFormatPr defaultRowHeight="12.75" x14ac:dyDescent="0.2"/>
  <cols>
    <col min="1" max="1" width="9.140625" style="269"/>
    <col min="2" max="2" width="16.28515625" style="269" customWidth="1"/>
    <col min="3" max="3" width="27.7109375" style="269" customWidth="1"/>
    <col min="4" max="4" width="13.7109375" style="269" customWidth="1"/>
    <col min="5" max="5" width="13.28515625" style="269" customWidth="1"/>
    <col min="6" max="6" width="15" style="269" customWidth="1"/>
    <col min="7" max="7" width="14.5703125" style="269" customWidth="1"/>
    <col min="8" max="8" width="13" style="269" customWidth="1"/>
    <col min="9" max="9" width="12.28515625" style="269" customWidth="1"/>
    <col min="10" max="10" width="10.5703125" style="269" customWidth="1"/>
    <col min="11" max="11" width="10.28515625" style="269" customWidth="1"/>
    <col min="12" max="12" width="23.28515625" style="269" customWidth="1"/>
    <col min="13" max="16384" width="9.140625" style="269"/>
  </cols>
  <sheetData>
    <row r="3" spans="1:12" ht="20.25" x14ac:dyDescent="0.3">
      <c r="A3" s="266"/>
      <c r="B3" s="360" t="s">
        <v>709</v>
      </c>
      <c r="C3" s="360"/>
      <c r="D3" s="360"/>
      <c r="E3" s="360"/>
      <c r="F3" s="360"/>
      <c r="G3" s="360"/>
      <c r="H3" s="360"/>
      <c r="I3" s="360"/>
      <c r="J3" s="360"/>
      <c r="K3" s="360"/>
      <c r="L3" s="298"/>
    </row>
    <row r="4" spans="1:12" x14ac:dyDescent="0.2">
      <c r="A4" s="266"/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</row>
    <row r="5" spans="1:12" ht="48" x14ac:dyDescent="0.2">
      <c r="A5" s="296" t="s">
        <v>708</v>
      </c>
      <c r="B5" s="296" t="s">
        <v>707</v>
      </c>
      <c r="C5" s="297" t="s">
        <v>706</v>
      </c>
      <c r="D5" s="296" t="s">
        <v>705</v>
      </c>
      <c r="E5" s="296" t="s">
        <v>704</v>
      </c>
      <c r="F5" s="296" t="s">
        <v>703</v>
      </c>
      <c r="G5" s="296" t="s">
        <v>702</v>
      </c>
      <c r="H5" s="296" t="s">
        <v>701</v>
      </c>
      <c r="I5" s="296" t="s">
        <v>700</v>
      </c>
      <c r="J5" s="296" t="s">
        <v>699</v>
      </c>
      <c r="K5" s="296" t="s">
        <v>698</v>
      </c>
      <c r="L5" s="296" t="s">
        <v>697</v>
      </c>
    </row>
    <row r="6" spans="1:12" x14ac:dyDescent="0.2">
      <c r="A6" s="357" t="s">
        <v>674</v>
      </c>
      <c r="B6" s="361" t="s">
        <v>696</v>
      </c>
      <c r="C6" s="293"/>
      <c r="D6" s="295"/>
      <c r="E6" s="284"/>
      <c r="F6" s="290"/>
      <c r="G6" s="290"/>
      <c r="H6" s="284"/>
      <c r="I6" s="284"/>
      <c r="J6" s="281"/>
      <c r="K6" s="281"/>
      <c r="L6" s="280"/>
    </row>
    <row r="7" spans="1:12" x14ac:dyDescent="0.2">
      <c r="A7" s="358"/>
      <c r="B7" s="358"/>
      <c r="C7" s="281"/>
      <c r="D7" s="281"/>
      <c r="E7" s="284"/>
      <c r="F7" s="284"/>
      <c r="G7" s="284"/>
      <c r="H7" s="284"/>
      <c r="I7" s="284"/>
      <c r="J7" s="281"/>
      <c r="K7" s="281"/>
      <c r="L7" s="280"/>
    </row>
    <row r="8" spans="1:12" ht="28.5" customHeight="1" x14ac:dyDescent="0.2">
      <c r="A8" s="359"/>
      <c r="B8" s="359"/>
      <c r="C8" s="285" t="s">
        <v>690</v>
      </c>
      <c r="D8" s="283"/>
      <c r="E8" s="282"/>
      <c r="F8" s="282"/>
      <c r="G8" s="282"/>
      <c r="H8" s="282"/>
      <c r="I8" s="282"/>
      <c r="J8" s="281"/>
      <c r="K8" s="281"/>
      <c r="L8" s="280"/>
    </row>
    <row r="9" spans="1:12" x14ac:dyDescent="0.2">
      <c r="A9" s="357" t="s">
        <v>676</v>
      </c>
      <c r="B9" s="361" t="s">
        <v>695</v>
      </c>
      <c r="C9" s="293"/>
      <c r="D9" s="292"/>
      <c r="E9" s="290"/>
      <c r="F9" s="284"/>
      <c r="G9" s="284"/>
      <c r="H9" s="292"/>
      <c r="I9" s="284"/>
      <c r="J9" s="289"/>
      <c r="K9" s="287"/>
      <c r="L9" s="294"/>
    </row>
    <row r="10" spans="1:12" x14ac:dyDescent="0.2">
      <c r="A10" s="358"/>
      <c r="B10" s="358"/>
      <c r="C10" s="293"/>
      <c r="D10" s="292"/>
      <c r="E10" s="290"/>
      <c r="F10" s="284"/>
      <c r="G10" s="284"/>
      <c r="H10" s="290"/>
      <c r="I10" s="284"/>
      <c r="J10" s="289"/>
      <c r="K10" s="291"/>
      <c r="L10" s="280"/>
    </row>
    <row r="11" spans="1:12" x14ac:dyDescent="0.2">
      <c r="A11" s="358"/>
      <c r="B11" s="358"/>
      <c r="C11" s="281"/>
      <c r="D11" s="290"/>
      <c r="E11" s="290"/>
      <c r="F11" s="290"/>
      <c r="G11" s="290"/>
      <c r="H11" s="290"/>
      <c r="I11" s="284"/>
      <c r="J11" s="289"/>
      <c r="K11" s="281"/>
      <c r="L11" s="288"/>
    </row>
    <row r="12" spans="1:12" ht="21" customHeight="1" x14ac:dyDescent="0.2">
      <c r="A12" s="359"/>
      <c r="B12" s="359"/>
      <c r="C12" s="285" t="s">
        <v>690</v>
      </c>
      <c r="D12" s="281"/>
      <c r="E12" s="282"/>
      <c r="F12" s="282"/>
      <c r="G12" s="282"/>
      <c r="H12" s="282"/>
      <c r="I12" s="282"/>
      <c r="J12" s="284"/>
      <c r="K12" s="284"/>
      <c r="L12" s="280"/>
    </row>
    <row r="13" spans="1:12" x14ac:dyDescent="0.2">
      <c r="A13" s="354" t="s">
        <v>694</v>
      </c>
      <c r="B13" s="355"/>
      <c r="C13" s="356"/>
      <c r="D13" s="279">
        <f t="shared" ref="D13:L13" si="0">D6</f>
        <v>0</v>
      </c>
      <c r="E13" s="279">
        <f t="shared" si="0"/>
        <v>0</v>
      </c>
      <c r="F13" s="279">
        <f t="shared" si="0"/>
        <v>0</v>
      </c>
      <c r="G13" s="279">
        <f t="shared" si="0"/>
        <v>0</v>
      </c>
      <c r="H13" s="279">
        <f t="shared" si="0"/>
        <v>0</v>
      </c>
      <c r="I13" s="279">
        <f t="shared" si="0"/>
        <v>0</v>
      </c>
      <c r="J13" s="279">
        <f t="shared" si="0"/>
        <v>0</v>
      </c>
      <c r="K13" s="279">
        <f t="shared" si="0"/>
        <v>0</v>
      </c>
      <c r="L13" s="279">
        <f t="shared" si="0"/>
        <v>0</v>
      </c>
    </row>
    <row r="14" spans="1:12" x14ac:dyDescent="0.2">
      <c r="A14" s="357" t="s">
        <v>678</v>
      </c>
      <c r="B14" s="361" t="s">
        <v>693</v>
      </c>
      <c r="C14" s="281"/>
      <c r="D14" s="281"/>
      <c r="E14" s="284"/>
      <c r="F14" s="284"/>
      <c r="G14" s="284"/>
      <c r="H14" s="284"/>
      <c r="I14" s="284"/>
      <c r="J14" s="281"/>
      <c r="K14" s="281"/>
      <c r="L14" s="280"/>
    </row>
    <row r="15" spans="1:12" x14ac:dyDescent="0.2">
      <c r="A15" s="358"/>
      <c r="B15" s="358"/>
      <c r="C15" s="281"/>
      <c r="D15" s="281"/>
      <c r="E15" s="284"/>
      <c r="F15" s="284"/>
      <c r="G15" s="284"/>
      <c r="H15" s="284"/>
      <c r="I15" s="284"/>
      <c r="J15" s="281"/>
      <c r="K15" s="281"/>
      <c r="L15" s="280"/>
    </row>
    <row r="16" spans="1:12" ht="32.25" customHeight="1" x14ac:dyDescent="0.2">
      <c r="A16" s="359"/>
      <c r="B16" s="359"/>
      <c r="C16" s="285" t="s">
        <v>690</v>
      </c>
      <c r="D16" s="283"/>
      <c r="E16" s="282"/>
      <c r="F16" s="282"/>
      <c r="G16" s="282"/>
      <c r="H16" s="282"/>
      <c r="I16" s="282"/>
      <c r="J16" s="281"/>
      <c r="K16" s="281"/>
      <c r="L16" s="280"/>
    </row>
    <row r="17" spans="1:12" x14ac:dyDescent="0.2">
      <c r="A17" s="357" t="s">
        <v>692</v>
      </c>
      <c r="B17" s="361" t="s">
        <v>691</v>
      </c>
      <c r="C17" s="281"/>
      <c r="D17" s="287"/>
      <c r="E17" s="284"/>
      <c r="F17" s="284"/>
      <c r="G17" s="284"/>
      <c r="H17" s="284"/>
      <c r="I17" s="284"/>
      <c r="J17" s="287"/>
      <c r="K17" s="287"/>
      <c r="L17" s="286"/>
    </row>
    <row r="18" spans="1:12" x14ac:dyDescent="0.2">
      <c r="A18" s="358"/>
      <c r="B18" s="358"/>
      <c r="C18" s="281"/>
      <c r="D18" s="281"/>
      <c r="E18" s="284"/>
      <c r="F18" s="284"/>
      <c r="G18" s="284"/>
      <c r="H18" s="284"/>
      <c r="I18" s="284"/>
      <c r="J18" s="281"/>
      <c r="K18" s="281"/>
      <c r="L18" s="280"/>
    </row>
    <row r="19" spans="1:12" ht="34.5" customHeight="1" x14ac:dyDescent="0.2">
      <c r="A19" s="359"/>
      <c r="B19" s="359"/>
      <c r="C19" s="285" t="s">
        <v>690</v>
      </c>
      <c r="D19" s="283"/>
      <c r="E19" s="282"/>
      <c r="F19" s="282"/>
      <c r="G19" s="282"/>
      <c r="H19" s="282"/>
      <c r="I19" s="282"/>
      <c r="J19" s="284"/>
      <c r="K19" s="284"/>
      <c r="L19" s="280"/>
    </row>
    <row r="20" spans="1:12" x14ac:dyDescent="0.2">
      <c r="A20" s="354" t="s">
        <v>689</v>
      </c>
      <c r="B20" s="355"/>
      <c r="C20" s="356"/>
      <c r="D20" s="283"/>
      <c r="E20" s="282"/>
      <c r="F20" s="282"/>
      <c r="G20" s="282"/>
      <c r="H20" s="282"/>
      <c r="I20" s="282"/>
      <c r="J20" s="281"/>
      <c r="K20" s="281"/>
      <c r="L20" s="280"/>
    </row>
    <row r="21" spans="1:12" x14ac:dyDescent="0.2">
      <c r="A21" s="354" t="s">
        <v>688</v>
      </c>
      <c r="B21" s="355"/>
      <c r="C21" s="356"/>
      <c r="D21" s="279">
        <f t="shared" ref="D21:I21" si="1">D13+D20</f>
        <v>0</v>
      </c>
      <c r="E21" s="279">
        <f t="shared" si="1"/>
        <v>0</v>
      </c>
      <c r="F21" s="279">
        <f t="shared" si="1"/>
        <v>0</v>
      </c>
      <c r="G21" s="279">
        <f t="shared" si="1"/>
        <v>0</v>
      </c>
      <c r="H21" s="279">
        <f t="shared" si="1"/>
        <v>0</v>
      </c>
      <c r="I21" s="279">
        <f t="shared" si="1"/>
        <v>0</v>
      </c>
      <c r="J21" s="279"/>
      <c r="K21" s="279"/>
      <c r="L21" s="279"/>
    </row>
  </sheetData>
  <mergeCells count="12">
    <mergeCell ref="A17:A19"/>
    <mergeCell ref="B17:B19"/>
    <mergeCell ref="A20:C20"/>
    <mergeCell ref="A21:C21"/>
    <mergeCell ref="A13:C13"/>
    <mergeCell ref="A14:A16"/>
    <mergeCell ref="B3:K3"/>
    <mergeCell ref="A6:A8"/>
    <mergeCell ref="B6:B8"/>
    <mergeCell ref="A9:A12"/>
    <mergeCell ref="B9:B12"/>
    <mergeCell ref="B14:B16"/>
  </mergeCells>
  <pageMargins left="0.75" right="0.75" top="1" bottom="1" header="0.5" footer="0.5"/>
  <pageSetup paperSize="9" scale="72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7621C-9B88-4504-A006-9A2E77113372}">
  <sheetPr>
    <pageSetUpPr fitToPage="1"/>
  </sheetPr>
  <dimension ref="A1:K62"/>
  <sheetViews>
    <sheetView topLeftCell="A31" workbookViewId="0">
      <selection activeCell="B59" sqref="B59"/>
    </sheetView>
  </sheetViews>
  <sheetFormatPr defaultRowHeight="15" x14ac:dyDescent="0.25"/>
  <cols>
    <col min="1" max="1" width="8" style="127" customWidth="1"/>
    <col min="2" max="2" width="37.140625" style="127" customWidth="1"/>
    <col min="3" max="3" width="10.140625" style="127" hidden="1" customWidth="1"/>
    <col min="4" max="6" width="10.140625" style="127" customWidth="1"/>
    <col min="7" max="7" width="10.140625" style="127" hidden="1" customWidth="1"/>
    <col min="8" max="8" width="0" hidden="1" customWidth="1"/>
    <col min="9" max="9" width="10.140625" style="127" hidden="1" customWidth="1"/>
    <col min="10" max="10" width="6.140625" style="128" bestFit="1" customWidth="1"/>
    <col min="11" max="11" width="6.42578125" style="128" customWidth="1"/>
    <col min="12" max="16384" width="9.140625" style="127"/>
  </cols>
  <sheetData>
    <row r="1" spans="1:11" ht="51.75" customHeight="1" x14ac:dyDescent="0.2">
      <c r="A1" s="125" t="s">
        <v>316</v>
      </c>
      <c r="B1" s="126"/>
      <c r="H1" s="127"/>
    </row>
    <row r="2" spans="1:11" ht="22.5" customHeight="1" x14ac:dyDescent="0.2">
      <c r="C2" s="129"/>
      <c r="D2" s="129"/>
      <c r="E2" s="129"/>
      <c r="F2" s="129"/>
      <c r="G2" s="129"/>
      <c r="H2" s="127"/>
      <c r="I2" s="129"/>
      <c r="J2" s="335"/>
      <c r="K2" s="335"/>
    </row>
    <row r="3" spans="1:11" s="247" customFormat="1" ht="30" customHeight="1" x14ac:dyDescent="0.2">
      <c r="A3" s="244" t="s">
        <v>317</v>
      </c>
      <c r="B3" s="244" t="s">
        <v>318</v>
      </c>
      <c r="C3" s="245" t="s">
        <v>4</v>
      </c>
      <c r="D3" s="245" t="s">
        <v>667</v>
      </c>
      <c r="E3" s="246" t="s">
        <v>6</v>
      </c>
      <c r="F3" s="245" t="s">
        <v>668</v>
      </c>
      <c r="G3" s="246" t="s">
        <v>7</v>
      </c>
      <c r="I3" s="246" t="s">
        <v>9</v>
      </c>
      <c r="J3" s="248" t="s">
        <v>664</v>
      </c>
      <c r="K3" s="248" t="s">
        <v>11</v>
      </c>
    </row>
    <row r="4" spans="1:11" s="128" customFormat="1" ht="9.9499999999999993" customHeight="1" x14ac:dyDescent="0.2">
      <c r="A4" s="131">
        <v>1</v>
      </c>
      <c r="B4" s="131">
        <v>2</v>
      </c>
      <c r="C4" s="130">
        <v>6</v>
      </c>
      <c r="D4" s="130">
        <v>3</v>
      </c>
      <c r="E4" s="130">
        <v>4</v>
      </c>
      <c r="F4" s="130">
        <v>5</v>
      </c>
      <c r="G4" s="130"/>
      <c r="I4" s="130"/>
      <c r="J4" s="130">
        <v>6</v>
      </c>
      <c r="K4" s="130">
        <v>7</v>
      </c>
    </row>
    <row r="5" spans="1:11" ht="18" customHeight="1" x14ac:dyDescent="0.2">
      <c r="A5" s="132" t="s">
        <v>319</v>
      </c>
      <c r="B5" s="133" t="s">
        <v>320</v>
      </c>
      <c r="C5" s="134">
        <v>3061734</v>
      </c>
      <c r="D5" s="134">
        <v>1240448</v>
      </c>
      <c r="E5" s="134">
        <v>4361720</v>
      </c>
      <c r="F5" s="134">
        <v>1379832</v>
      </c>
      <c r="G5" s="134"/>
      <c r="H5" s="127"/>
      <c r="I5" s="135">
        <v>3655100</v>
      </c>
      <c r="J5" s="136">
        <f>F5/D5*100</f>
        <v>111.23658549169333</v>
      </c>
      <c r="K5" s="136">
        <f>F5/E5*100</f>
        <v>31.635043056408939</v>
      </c>
    </row>
    <row r="6" spans="1:11" ht="18" customHeight="1" x14ac:dyDescent="0.2">
      <c r="A6" s="132" t="s">
        <v>321</v>
      </c>
      <c r="B6" s="133" t="s">
        <v>322</v>
      </c>
      <c r="C6" s="134">
        <f>C8+C9+C10</f>
        <v>106865.01</v>
      </c>
      <c r="D6" s="134">
        <v>55538</v>
      </c>
      <c r="E6" s="134">
        <v>145000</v>
      </c>
      <c r="F6" s="134">
        <v>66818</v>
      </c>
      <c r="G6" s="134"/>
      <c r="H6" s="127"/>
      <c r="I6" s="134">
        <v>145000</v>
      </c>
      <c r="J6" s="136">
        <f t="shared" ref="J6:J27" si="0">F6/D6*100</f>
        <v>120.31041809211712</v>
      </c>
      <c r="K6" s="136">
        <f t="shared" ref="K6:K27" si="1">F6/E6*100</f>
        <v>46.081379310344829</v>
      </c>
    </row>
    <row r="7" spans="1:11" ht="18" customHeight="1" x14ac:dyDescent="0.2">
      <c r="A7" s="137" t="s">
        <v>323</v>
      </c>
      <c r="B7" s="138" t="s">
        <v>324</v>
      </c>
      <c r="C7" s="139">
        <v>0</v>
      </c>
      <c r="D7" s="139"/>
      <c r="E7" s="139"/>
      <c r="F7" s="139"/>
      <c r="G7" s="139"/>
      <c r="H7" s="127"/>
      <c r="I7" s="139"/>
      <c r="J7" s="136"/>
      <c r="K7" s="136"/>
    </row>
    <row r="8" spans="1:11" ht="18" customHeight="1" x14ac:dyDescent="0.2">
      <c r="A8" s="137" t="s">
        <v>325</v>
      </c>
      <c r="B8" s="138" t="s">
        <v>326</v>
      </c>
      <c r="C8" s="139">
        <v>98421.48</v>
      </c>
      <c r="D8" s="139"/>
      <c r="E8" s="139"/>
      <c r="F8" s="139"/>
      <c r="G8" s="139"/>
      <c r="H8" s="127"/>
      <c r="I8" s="139"/>
      <c r="J8" s="136"/>
      <c r="K8" s="136"/>
    </row>
    <row r="9" spans="1:11" ht="18" customHeight="1" x14ac:dyDescent="0.2">
      <c r="A9" s="137" t="s">
        <v>327</v>
      </c>
      <c r="B9" s="138" t="s">
        <v>328</v>
      </c>
      <c r="C9" s="139">
        <v>2879.11</v>
      </c>
      <c r="D9" s="139"/>
      <c r="E9" s="139"/>
      <c r="F9" s="139"/>
      <c r="G9" s="139"/>
      <c r="H9" s="127"/>
      <c r="I9" s="139"/>
      <c r="J9" s="136"/>
      <c r="K9" s="136"/>
    </row>
    <row r="10" spans="1:11" ht="18" customHeight="1" x14ac:dyDescent="0.2">
      <c r="A10" s="137" t="s">
        <v>329</v>
      </c>
      <c r="B10" s="138" t="s">
        <v>330</v>
      </c>
      <c r="C10" s="139">
        <v>5564.42</v>
      </c>
      <c r="D10" s="139"/>
      <c r="E10" s="139"/>
      <c r="F10" s="139"/>
      <c r="G10" s="139"/>
      <c r="H10" s="127"/>
      <c r="I10" s="139"/>
      <c r="J10" s="136"/>
      <c r="K10" s="136"/>
    </row>
    <row r="11" spans="1:11" ht="18" customHeight="1" x14ac:dyDescent="0.2">
      <c r="A11" s="132" t="s">
        <v>331</v>
      </c>
      <c r="B11" s="133" t="s">
        <v>332</v>
      </c>
      <c r="C11" s="134">
        <f>SUM(C12:C17)</f>
        <v>786884.92</v>
      </c>
      <c r="D11" s="134">
        <v>390996</v>
      </c>
      <c r="E11" s="134">
        <v>1350000</v>
      </c>
      <c r="F11" s="134">
        <v>389035</v>
      </c>
      <c r="G11" s="134"/>
      <c r="H11" s="127"/>
      <c r="I11" s="134">
        <f>SUM(I12:I17)</f>
        <v>1281600</v>
      </c>
      <c r="J11" s="136">
        <f t="shared" si="0"/>
        <v>99.498460342305293</v>
      </c>
      <c r="K11" s="136">
        <f t="shared" si="1"/>
        <v>28.817407407407408</v>
      </c>
    </row>
    <row r="12" spans="1:11" ht="18" customHeight="1" x14ac:dyDescent="0.2">
      <c r="A12" s="137" t="s">
        <v>333</v>
      </c>
      <c r="B12" s="138" t="s">
        <v>334</v>
      </c>
      <c r="C12" s="139">
        <v>438320.1</v>
      </c>
      <c r="D12" s="139"/>
      <c r="E12" s="139"/>
      <c r="F12" s="139"/>
      <c r="G12" s="139"/>
      <c r="H12" s="127"/>
      <c r="I12" s="139">
        <v>800000</v>
      </c>
      <c r="J12" s="136"/>
      <c r="K12" s="136"/>
    </row>
    <row r="13" spans="1:11" ht="18" customHeight="1" x14ac:dyDescent="0.2">
      <c r="A13" s="137" t="s">
        <v>335</v>
      </c>
      <c r="B13" s="138" t="s">
        <v>336</v>
      </c>
      <c r="C13" s="139">
        <v>204297.4</v>
      </c>
      <c r="D13" s="139"/>
      <c r="E13" s="139"/>
      <c r="F13" s="139"/>
      <c r="G13" s="139"/>
      <c r="H13" s="127"/>
      <c r="I13" s="139">
        <v>301100</v>
      </c>
      <c r="J13" s="136"/>
      <c r="K13" s="136"/>
    </row>
    <row r="14" spans="1:11" ht="18" customHeight="1" x14ac:dyDescent="0.2">
      <c r="A14" s="137" t="s">
        <v>337</v>
      </c>
      <c r="B14" s="138" t="s">
        <v>338</v>
      </c>
      <c r="C14" s="139">
        <v>1396.08</v>
      </c>
      <c r="D14" s="139"/>
      <c r="E14" s="139"/>
      <c r="F14" s="139"/>
      <c r="G14" s="139"/>
      <c r="H14" s="127"/>
      <c r="I14" s="139">
        <v>500</v>
      </c>
      <c r="J14" s="136"/>
      <c r="K14" s="136"/>
    </row>
    <row r="15" spans="1:11" ht="18" customHeight="1" x14ac:dyDescent="0.2">
      <c r="A15" s="137" t="s">
        <v>339</v>
      </c>
      <c r="B15" s="138" t="s">
        <v>340</v>
      </c>
      <c r="C15" s="139">
        <v>98053.65</v>
      </c>
      <c r="D15" s="139"/>
      <c r="E15" s="139"/>
      <c r="F15" s="139"/>
      <c r="G15" s="139"/>
      <c r="H15" s="127"/>
      <c r="I15" s="139">
        <v>130000</v>
      </c>
      <c r="J15" s="136"/>
      <c r="K15" s="136"/>
    </row>
    <row r="16" spans="1:11" ht="18" customHeight="1" x14ac:dyDescent="0.2">
      <c r="A16" s="137" t="s">
        <v>341</v>
      </c>
      <c r="B16" s="138" t="s">
        <v>342</v>
      </c>
      <c r="C16" s="139">
        <v>30543.3</v>
      </c>
      <c r="D16" s="139"/>
      <c r="E16" s="139"/>
      <c r="F16" s="139"/>
      <c r="G16" s="139"/>
      <c r="H16" s="127"/>
      <c r="I16" s="139">
        <v>25000</v>
      </c>
      <c r="J16" s="136"/>
      <c r="K16" s="136"/>
    </row>
    <row r="17" spans="1:11" ht="18" customHeight="1" x14ac:dyDescent="0.2">
      <c r="A17" s="137" t="s">
        <v>343</v>
      </c>
      <c r="B17" s="138" t="s">
        <v>344</v>
      </c>
      <c r="C17" s="139">
        <v>14274.39</v>
      </c>
      <c r="D17" s="139"/>
      <c r="E17" s="139"/>
      <c r="F17" s="139"/>
      <c r="G17" s="139"/>
      <c r="H17" s="127"/>
      <c r="I17" s="139">
        <v>25000</v>
      </c>
      <c r="J17" s="136"/>
      <c r="K17" s="136"/>
    </row>
    <row r="18" spans="1:11" ht="18" customHeight="1" x14ac:dyDescent="0.2">
      <c r="A18" s="132" t="s">
        <v>345</v>
      </c>
      <c r="B18" s="133" t="s">
        <v>346</v>
      </c>
      <c r="C18" s="134">
        <f>C19+C20+C21</f>
        <v>825611.5</v>
      </c>
      <c r="D18" s="134">
        <v>407031</v>
      </c>
      <c r="E18" s="134">
        <v>934000</v>
      </c>
      <c r="F18" s="134">
        <f>SUM(F19:F21)</f>
        <v>139097</v>
      </c>
      <c r="G18" s="134"/>
      <c r="H18" s="127"/>
      <c r="I18" s="134">
        <v>872500</v>
      </c>
      <c r="J18" s="136">
        <f t="shared" si="0"/>
        <v>34.173564175701607</v>
      </c>
      <c r="K18" s="136">
        <f t="shared" si="1"/>
        <v>14.892612419700214</v>
      </c>
    </row>
    <row r="19" spans="1:11" ht="18" customHeight="1" x14ac:dyDescent="0.2">
      <c r="A19" s="137" t="s">
        <v>347</v>
      </c>
      <c r="B19" s="138" t="s">
        <v>348</v>
      </c>
      <c r="C19" s="139">
        <v>749411.5</v>
      </c>
      <c r="D19" s="139"/>
      <c r="E19" s="139"/>
      <c r="F19" s="139">
        <v>120582</v>
      </c>
      <c r="G19" s="139"/>
      <c r="H19" s="127"/>
      <c r="I19" s="139"/>
      <c r="J19" s="136"/>
      <c r="K19" s="136"/>
    </row>
    <row r="20" spans="1:11" ht="18" customHeight="1" x14ac:dyDescent="0.2">
      <c r="A20" s="137" t="s">
        <v>349</v>
      </c>
      <c r="B20" s="138" t="s">
        <v>350</v>
      </c>
      <c r="C20" s="139">
        <v>62500</v>
      </c>
      <c r="D20" s="139"/>
      <c r="E20" s="139"/>
      <c r="F20" s="139">
        <v>8000</v>
      </c>
      <c r="G20" s="139"/>
      <c r="H20" s="127"/>
      <c r="I20" s="139"/>
      <c r="J20" s="136"/>
      <c r="K20" s="136"/>
    </row>
    <row r="21" spans="1:11" ht="18" customHeight="1" x14ac:dyDescent="0.2">
      <c r="A21" s="137" t="s">
        <v>351</v>
      </c>
      <c r="B21" s="138" t="s">
        <v>352</v>
      </c>
      <c r="C21" s="139">
        <v>13700</v>
      </c>
      <c r="D21" s="139"/>
      <c r="E21" s="139"/>
      <c r="F21" s="139">
        <v>10515</v>
      </c>
      <c r="G21" s="139"/>
      <c r="H21" s="127"/>
      <c r="I21" s="139"/>
      <c r="J21" s="136"/>
      <c r="K21" s="136"/>
    </row>
    <row r="22" spans="1:11" ht="18" customHeight="1" x14ac:dyDescent="0.2">
      <c r="A22" s="132" t="s">
        <v>353</v>
      </c>
      <c r="B22" s="133" t="s">
        <v>354</v>
      </c>
      <c r="C22" s="134">
        <f>C24+C23</f>
        <v>4337.84</v>
      </c>
      <c r="D22" s="134"/>
      <c r="E22" s="134"/>
      <c r="F22" s="134"/>
      <c r="G22" s="134"/>
      <c r="H22" s="127"/>
      <c r="I22" s="134"/>
      <c r="J22" s="136"/>
      <c r="K22" s="136"/>
    </row>
    <row r="23" spans="1:11" ht="18" customHeight="1" x14ac:dyDescent="0.2">
      <c r="A23" s="140" t="s">
        <v>355</v>
      </c>
      <c r="B23" s="141" t="s">
        <v>356</v>
      </c>
      <c r="C23" s="139">
        <v>4187.84</v>
      </c>
      <c r="D23" s="139"/>
      <c r="E23" s="139"/>
      <c r="F23" s="139"/>
      <c r="G23" s="139"/>
      <c r="H23" s="127"/>
      <c r="I23" s="139"/>
      <c r="J23" s="136"/>
      <c r="K23" s="136"/>
    </row>
    <row r="24" spans="1:11" ht="18" customHeight="1" x14ac:dyDescent="0.2">
      <c r="A24" s="140" t="s">
        <v>357</v>
      </c>
      <c r="B24" s="141" t="s">
        <v>358</v>
      </c>
      <c r="C24" s="139">
        <v>150</v>
      </c>
      <c r="D24" s="139"/>
      <c r="E24" s="139"/>
      <c r="F24" s="139"/>
      <c r="G24" s="139"/>
      <c r="H24" s="127"/>
      <c r="I24" s="139"/>
      <c r="J24" s="136"/>
      <c r="K24" s="136"/>
    </row>
    <row r="25" spans="1:11" ht="18" customHeight="1" x14ac:dyDescent="0.2">
      <c r="A25" s="132" t="s">
        <v>359</v>
      </c>
      <c r="B25" s="142" t="s">
        <v>360</v>
      </c>
      <c r="C25" s="134">
        <v>4971.54</v>
      </c>
      <c r="D25" s="134">
        <v>1752</v>
      </c>
      <c r="E25" s="134">
        <v>200530</v>
      </c>
      <c r="F25" s="134">
        <v>17575</v>
      </c>
      <c r="G25" s="134"/>
      <c r="H25" s="127"/>
      <c r="I25" s="134">
        <v>600</v>
      </c>
      <c r="J25" s="136">
        <f t="shared" si="0"/>
        <v>1003.1392694063927</v>
      </c>
      <c r="K25" s="136">
        <f t="shared" si="1"/>
        <v>8.7642746721188853</v>
      </c>
    </row>
    <row r="26" spans="1:11" ht="18" customHeight="1" x14ac:dyDescent="0.2">
      <c r="A26" s="132" t="s">
        <v>361</v>
      </c>
      <c r="B26" s="133" t="s">
        <v>362</v>
      </c>
      <c r="C26" s="134"/>
      <c r="D26" s="134"/>
      <c r="E26" s="134"/>
      <c r="F26" s="134"/>
      <c r="G26" s="134"/>
      <c r="H26" s="127"/>
      <c r="I26" s="134">
        <v>1250000</v>
      </c>
      <c r="J26" s="136"/>
      <c r="K26" s="136"/>
    </row>
    <row r="27" spans="1:11" ht="30" customHeight="1" x14ac:dyDescent="0.2">
      <c r="A27" s="336" t="s">
        <v>363</v>
      </c>
      <c r="B27" s="337"/>
      <c r="C27" s="143">
        <f t="shared" ref="C27:G27" si="2">C5+C6+C11+C18+C22+C25+C26</f>
        <v>4790404.8099999996</v>
      </c>
      <c r="D27" s="143">
        <f t="shared" si="2"/>
        <v>2095765</v>
      </c>
      <c r="E27" s="143">
        <f t="shared" si="2"/>
        <v>6991250</v>
      </c>
      <c r="F27" s="143">
        <f>F5+F6+F11+F18+F22+F25+F26</f>
        <v>1992357</v>
      </c>
      <c r="G27" s="143">
        <f t="shared" si="2"/>
        <v>0</v>
      </c>
      <c r="H27" s="127"/>
      <c r="I27" s="143">
        <f>I5+I6+I11+I18+I22+I25+I26</f>
        <v>7204800</v>
      </c>
      <c r="J27" s="136">
        <f t="shared" si="0"/>
        <v>95.065859006138567</v>
      </c>
      <c r="K27" s="136">
        <f t="shared" si="1"/>
        <v>28.497865188628641</v>
      </c>
    </row>
    <row r="28" spans="1:11" ht="49.5" customHeight="1" x14ac:dyDescent="0.2">
      <c r="H28" s="127"/>
    </row>
    <row r="29" spans="1:11" ht="28.5" customHeight="1" x14ac:dyDescent="0.2">
      <c r="A29" s="125" t="s">
        <v>364</v>
      </c>
      <c r="B29" s="126"/>
      <c r="H29" s="127"/>
    </row>
    <row r="30" spans="1:11" ht="22.5" customHeight="1" x14ac:dyDescent="0.2">
      <c r="C30" s="129"/>
      <c r="D30" s="129"/>
      <c r="E30" s="129"/>
      <c r="F30" s="129"/>
      <c r="G30" s="129"/>
      <c r="H30" s="127"/>
      <c r="I30" s="129"/>
      <c r="J30" s="335"/>
      <c r="K30" s="335"/>
    </row>
    <row r="31" spans="1:11" ht="30" customHeight="1" x14ac:dyDescent="0.2">
      <c r="A31" s="244" t="s">
        <v>317</v>
      </c>
      <c r="B31" s="244" t="s">
        <v>318</v>
      </c>
      <c r="C31" s="245" t="s">
        <v>4</v>
      </c>
      <c r="D31" s="245" t="s">
        <v>667</v>
      </c>
      <c r="E31" s="246" t="s">
        <v>6</v>
      </c>
      <c r="F31" s="245" t="s">
        <v>668</v>
      </c>
      <c r="G31" s="246" t="s">
        <v>7</v>
      </c>
      <c r="H31" s="247"/>
      <c r="I31" s="246" t="s">
        <v>9</v>
      </c>
      <c r="J31" s="248" t="s">
        <v>664</v>
      </c>
      <c r="K31" s="248" t="s">
        <v>11</v>
      </c>
    </row>
    <row r="32" spans="1:11" s="128" customFormat="1" ht="9.9499999999999993" customHeight="1" x14ac:dyDescent="0.2">
      <c r="A32" s="131">
        <v>1</v>
      </c>
      <c r="B32" s="131">
        <v>2</v>
      </c>
      <c r="C32" s="130">
        <v>6</v>
      </c>
      <c r="D32" s="130">
        <v>3</v>
      </c>
      <c r="E32" s="130">
        <v>4</v>
      </c>
      <c r="F32" s="130"/>
      <c r="G32" s="130"/>
      <c r="I32" s="130"/>
      <c r="J32" s="130">
        <v>7</v>
      </c>
      <c r="K32" s="130">
        <v>8</v>
      </c>
    </row>
    <row r="33" spans="1:11" ht="18" customHeight="1" x14ac:dyDescent="0.2">
      <c r="A33" s="132" t="s">
        <v>319</v>
      </c>
      <c r="B33" s="133" t="s">
        <v>320</v>
      </c>
      <c r="C33" s="134">
        <v>3018203.53</v>
      </c>
      <c r="D33" s="134">
        <v>1208428.22</v>
      </c>
      <c r="E33" s="134">
        <v>4361720</v>
      </c>
      <c r="F33" s="134">
        <v>1739487.58</v>
      </c>
      <c r="G33" s="134"/>
      <c r="H33" s="127"/>
      <c r="I33" s="134">
        <v>3655100</v>
      </c>
      <c r="J33" s="136">
        <f>F33/D33*100</f>
        <v>143.94628917222738</v>
      </c>
      <c r="K33" s="136">
        <f>F33/E33*100</f>
        <v>39.880771347083261</v>
      </c>
    </row>
    <row r="34" spans="1:11" ht="18" customHeight="1" x14ac:dyDescent="0.2">
      <c r="A34" s="132" t="s">
        <v>321</v>
      </c>
      <c r="B34" s="133" t="s">
        <v>322</v>
      </c>
      <c r="C34" s="134">
        <v>106865.01</v>
      </c>
      <c r="D34" s="134">
        <v>55538</v>
      </c>
      <c r="E34" s="134">
        <v>145000</v>
      </c>
      <c r="F34" s="134">
        <v>66818</v>
      </c>
      <c r="G34" s="134"/>
      <c r="H34" s="127"/>
      <c r="I34" s="134">
        <v>145000</v>
      </c>
      <c r="J34" s="136">
        <f t="shared" ref="J34:J57" si="3">F34/D34*100</f>
        <v>120.31041809211712</v>
      </c>
      <c r="K34" s="136">
        <f t="shared" ref="K34:K57" si="4">F34/E34*100</f>
        <v>46.081379310344829</v>
      </c>
    </row>
    <row r="35" spans="1:11" ht="18" customHeight="1" x14ac:dyDescent="0.2">
      <c r="A35" s="137" t="s">
        <v>323</v>
      </c>
      <c r="B35" s="138" t="s">
        <v>324</v>
      </c>
      <c r="C35" s="139"/>
      <c r="D35" s="139"/>
      <c r="E35" s="139"/>
      <c r="F35" s="139"/>
      <c r="G35" s="139"/>
      <c r="H35" s="127"/>
      <c r="I35" s="139"/>
      <c r="J35" s="136"/>
      <c r="K35" s="136"/>
    </row>
    <row r="36" spans="1:11" ht="18" customHeight="1" x14ac:dyDescent="0.2">
      <c r="A36" s="137" t="s">
        <v>325</v>
      </c>
      <c r="B36" s="138" t="s">
        <v>326</v>
      </c>
      <c r="C36" s="139"/>
      <c r="D36" s="139"/>
      <c r="E36" s="139"/>
      <c r="F36" s="139"/>
      <c r="G36" s="139"/>
      <c r="H36" s="127"/>
      <c r="I36" s="139"/>
      <c r="J36" s="136"/>
      <c r="K36" s="136"/>
    </row>
    <row r="37" spans="1:11" ht="18" customHeight="1" x14ac:dyDescent="0.2">
      <c r="A37" s="137" t="s">
        <v>327</v>
      </c>
      <c r="B37" s="138" t="s">
        <v>328</v>
      </c>
      <c r="C37" s="139"/>
      <c r="D37" s="139"/>
      <c r="E37" s="139"/>
      <c r="F37" s="139"/>
      <c r="G37" s="139"/>
      <c r="H37" s="127"/>
      <c r="I37" s="139"/>
      <c r="J37" s="136"/>
      <c r="K37" s="136"/>
    </row>
    <row r="38" spans="1:11" ht="18" customHeight="1" x14ac:dyDescent="0.2">
      <c r="A38" s="137" t="s">
        <v>329</v>
      </c>
      <c r="B38" s="138" t="s">
        <v>330</v>
      </c>
      <c r="C38" s="139"/>
      <c r="D38" s="139"/>
      <c r="E38" s="139"/>
      <c r="F38" s="139"/>
      <c r="G38" s="139"/>
      <c r="H38" s="127"/>
      <c r="I38" s="139"/>
      <c r="J38" s="136"/>
      <c r="K38" s="136"/>
    </row>
    <row r="39" spans="1:11" ht="18" customHeight="1" x14ac:dyDescent="0.2">
      <c r="A39" s="132" t="s">
        <v>331</v>
      </c>
      <c r="B39" s="133" t="s">
        <v>332</v>
      </c>
      <c r="C39" s="134">
        <f>SUM(C40:C45)</f>
        <v>786884.14</v>
      </c>
      <c r="D39" s="134">
        <v>390996</v>
      </c>
      <c r="E39" s="134">
        <v>1350000</v>
      </c>
      <c r="F39" s="134">
        <v>389035</v>
      </c>
      <c r="G39" s="134"/>
      <c r="H39" s="127"/>
      <c r="I39" s="134">
        <f>SUM(I40:I45)</f>
        <v>1281600</v>
      </c>
      <c r="J39" s="136">
        <f t="shared" si="3"/>
        <v>99.498460342305293</v>
      </c>
      <c r="K39" s="136">
        <f t="shared" si="4"/>
        <v>28.817407407407408</v>
      </c>
    </row>
    <row r="40" spans="1:11" ht="18" customHeight="1" x14ac:dyDescent="0.2">
      <c r="A40" s="137" t="s">
        <v>333</v>
      </c>
      <c r="B40" s="138" t="s">
        <v>334</v>
      </c>
      <c r="C40" s="139">
        <f>'[1]Proračun 2023'!$AY$199</f>
        <v>438320.14</v>
      </c>
      <c r="D40" s="139"/>
      <c r="E40" s="139"/>
      <c r="F40" s="139"/>
      <c r="G40" s="139"/>
      <c r="H40" s="127"/>
      <c r="I40" s="139">
        <v>800000</v>
      </c>
      <c r="J40" s="136"/>
      <c r="K40" s="136"/>
    </row>
    <row r="41" spans="1:11" ht="18" customHeight="1" x14ac:dyDescent="0.2">
      <c r="A41" s="137" t="s">
        <v>335</v>
      </c>
      <c r="B41" s="138" t="s">
        <v>336</v>
      </c>
      <c r="C41" s="139">
        <f>'[1]Proračun 2023'!$AZ$199</f>
        <v>204297</v>
      </c>
      <c r="D41" s="139"/>
      <c r="E41" s="139"/>
      <c r="F41" s="139"/>
      <c r="G41" s="139"/>
      <c r="H41" s="127"/>
      <c r="I41" s="139">
        <v>301100</v>
      </c>
      <c r="J41" s="136"/>
      <c r="K41" s="136"/>
    </row>
    <row r="42" spans="1:11" ht="18" customHeight="1" x14ac:dyDescent="0.2">
      <c r="A42" s="137" t="s">
        <v>337</v>
      </c>
      <c r="B42" s="138" t="s">
        <v>338</v>
      </c>
      <c r="C42" s="139">
        <f>'[1]Proračun 2023'!$BA$199</f>
        <v>1396</v>
      </c>
      <c r="D42" s="139"/>
      <c r="E42" s="139"/>
      <c r="F42" s="139"/>
      <c r="G42" s="139"/>
      <c r="H42" s="127"/>
      <c r="I42" s="139">
        <v>500</v>
      </c>
      <c r="J42" s="136"/>
      <c r="K42" s="136"/>
    </row>
    <row r="43" spans="1:11" ht="18" customHeight="1" x14ac:dyDescent="0.2">
      <c r="A43" s="137" t="s">
        <v>339</v>
      </c>
      <c r="B43" s="138" t="s">
        <v>340</v>
      </c>
      <c r="C43" s="139">
        <f>'[1]Proračun 2023'!$BB$199</f>
        <v>98054</v>
      </c>
      <c r="D43" s="139"/>
      <c r="E43" s="139"/>
      <c r="F43" s="139"/>
      <c r="G43" s="139"/>
      <c r="H43" s="127"/>
      <c r="I43" s="139">
        <v>130000</v>
      </c>
      <c r="J43" s="136"/>
      <c r="K43" s="136"/>
    </row>
    <row r="44" spans="1:11" ht="18" customHeight="1" x14ac:dyDescent="0.2">
      <c r="A44" s="137" t="s">
        <v>341</v>
      </c>
      <c r="B44" s="138" t="s">
        <v>342</v>
      </c>
      <c r="C44" s="139">
        <f>'[1]Proračun 2023'!$BC$199</f>
        <v>30543</v>
      </c>
      <c r="D44" s="139"/>
      <c r="E44" s="139"/>
      <c r="F44" s="139"/>
      <c r="G44" s="139"/>
      <c r="H44" s="127"/>
      <c r="I44" s="139">
        <v>25000</v>
      </c>
      <c r="J44" s="136"/>
      <c r="K44" s="136"/>
    </row>
    <row r="45" spans="1:11" ht="18" customHeight="1" x14ac:dyDescent="0.2">
      <c r="A45" s="137" t="s">
        <v>343</v>
      </c>
      <c r="B45" s="138" t="s">
        <v>344</v>
      </c>
      <c r="C45" s="139">
        <f>'[1]Proračun 2023'!$BD$199</f>
        <v>14274</v>
      </c>
      <c r="D45" s="139"/>
      <c r="E45" s="139"/>
      <c r="F45" s="139"/>
      <c r="G45" s="139"/>
      <c r="H45" s="127"/>
      <c r="I45" s="139">
        <v>25000</v>
      </c>
      <c r="J45" s="136"/>
      <c r="K45" s="136"/>
    </row>
    <row r="46" spans="1:11" ht="18" customHeight="1" x14ac:dyDescent="0.2">
      <c r="A46" s="132" t="s">
        <v>345</v>
      </c>
      <c r="B46" s="133" t="s">
        <v>346</v>
      </c>
      <c r="C46" s="134">
        <f>'[1]Proračun 2023'!$BE$199</f>
        <v>825611.49</v>
      </c>
      <c r="D46" s="134">
        <v>407031</v>
      </c>
      <c r="E46" s="134">
        <v>934000</v>
      </c>
      <c r="F46" s="134">
        <v>120582</v>
      </c>
      <c r="G46" s="134"/>
      <c r="H46" s="127"/>
      <c r="I46" s="134">
        <v>872500</v>
      </c>
      <c r="J46" s="136">
        <f t="shared" si="3"/>
        <v>29.624770594868693</v>
      </c>
      <c r="K46" s="136">
        <f t="shared" si="4"/>
        <v>12.910278372591005</v>
      </c>
    </row>
    <row r="47" spans="1:11" ht="18" customHeight="1" x14ac:dyDescent="0.2">
      <c r="A47" s="137" t="s">
        <v>347</v>
      </c>
      <c r="B47" s="138" t="s">
        <v>348</v>
      </c>
      <c r="C47" s="139"/>
      <c r="D47" s="139"/>
      <c r="E47" s="139"/>
      <c r="F47" s="139"/>
      <c r="G47" s="139"/>
      <c r="H47" s="127"/>
      <c r="I47" s="139"/>
      <c r="J47" s="136"/>
      <c r="K47" s="136"/>
    </row>
    <row r="48" spans="1:11" ht="18" customHeight="1" x14ac:dyDescent="0.2">
      <c r="A48" s="137" t="s">
        <v>349</v>
      </c>
      <c r="B48" s="138" t="s">
        <v>350</v>
      </c>
      <c r="C48" s="139"/>
      <c r="D48" s="139"/>
      <c r="E48" s="139"/>
      <c r="F48" s="139"/>
      <c r="G48" s="139"/>
      <c r="H48" s="127"/>
      <c r="I48" s="139"/>
      <c r="J48" s="136"/>
      <c r="K48" s="136"/>
    </row>
    <row r="49" spans="1:11" ht="18" customHeight="1" x14ac:dyDescent="0.2">
      <c r="A49" s="137" t="s">
        <v>351</v>
      </c>
      <c r="B49" s="138" t="s">
        <v>352</v>
      </c>
      <c r="C49" s="139"/>
      <c r="D49" s="139"/>
      <c r="E49" s="139"/>
      <c r="F49" s="139"/>
      <c r="G49" s="139"/>
      <c r="H49" s="127"/>
      <c r="I49" s="139"/>
      <c r="J49" s="136"/>
      <c r="K49" s="136"/>
    </row>
    <row r="50" spans="1:11" ht="18" customHeight="1" x14ac:dyDescent="0.2">
      <c r="A50" s="132" t="s">
        <v>353</v>
      </c>
      <c r="B50" s="133" t="s">
        <v>354</v>
      </c>
      <c r="C50" s="134">
        <f>'[1]Proračun 2023'!$BF$199</f>
        <v>4337.75</v>
      </c>
      <c r="D50" s="134"/>
      <c r="E50" s="134"/>
      <c r="F50" s="134"/>
      <c r="G50" s="134"/>
      <c r="H50" s="127"/>
      <c r="I50" s="134"/>
      <c r="J50" s="136"/>
      <c r="K50" s="136"/>
    </row>
    <row r="51" spans="1:11" ht="18" customHeight="1" x14ac:dyDescent="0.2">
      <c r="A51" s="140" t="s">
        <v>355</v>
      </c>
      <c r="B51" s="141" t="s">
        <v>356</v>
      </c>
      <c r="C51" s="139"/>
      <c r="D51" s="139"/>
      <c r="E51" s="139"/>
      <c r="F51" s="139"/>
      <c r="G51" s="139"/>
      <c r="H51" s="127"/>
      <c r="I51" s="139"/>
      <c r="J51" s="136"/>
      <c r="K51" s="136"/>
    </row>
    <row r="52" spans="1:11" ht="18" customHeight="1" x14ac:dyDescent="0.2">
      <c r="A52" s="140" t="s">
        <v>357</v>
      </c>
      <c r="B52" s="141" t="s">
        <v>358</v>
      </c>
      <c r="C52" s="139"/>
      <c r="D52" s="139"/>
      <c r="E52" s="139"/>
      <c r="F52" s="139"/>
      <c r="G52" s="139"/>
      <c r="H52" s="127"/>
      <c r="I52" s="139"/>
      <c r="J52" s="136"/>
      <c r="K52" s="136"/>
    </row>
    <row r="53" spans="1:11" ht="18" customHeight="1" x14ac:dyDescent="0.2">
      <c r="A53" s="132" t="s">
        <v>359</v>
      </c>
      <c r="B53" s="142" t="s">
        <v>360</v>
      </c>
      <c r="C53" s="134">
        <f>'[1]Proračun 2023'!$BG$199</f>
        <v>4971.5</v>
      </c>
      <c r="D53" s="134">
        <v>1752</v>
      </c>
      <c r="E53" s="134">
        <v>200530</v>
      </c>
      <c r="F53" s="134">
        <v>17575</v>
      </c>
      <c r="G53" s="134"/>
      <c r="H53" s="127"/>
      <c r="I53" s="134">
        <v>600</v>
      </c>
      <c r="J53" s="136">
        <f t="shared" si="3"/>
        <v>1003.1392694063927</v>
      </c>
      <c r="K53" s="136">
        <f t="shared" si="4"/>
        <v>8.7642746721188853</v>
      </c>
    </row>
    <row r="54" spans="1:11" ht="18" customHeight="1" x14ac:dyDescent="0.2">
      <c r="A54" s="132" t="s">
        <v>361</v>
      </c>
      <c r="B54" s="133" t="s">
        <v>365</v>
      </c>
      <c r="C54" s="139"/>
      <c r="D54" s="134"/>
      <c r="E54" s="134"/>
      <c r="F54" s="134"/>
      <c r="G54" s="139"/>
      <c r="H54" s="127"/>
      <c r="I54" s="139">
        <v>1250000</v>
      </c>
      <c r="J54" s="136"/>
      <c r="K54" s="136"/>
    </row>
    <row r="55" spans="1:11" ht="18" customHeight="1" x14ac:dyDescent="0.2">
      <c r="A55" s="132" t="s">
        <v>366</v>
      </c>
      <c r="B55" s="133" t="s">
        <v>367</v>
      </c>
      <c r="C55" s="139"/>
      <c r="D55" s="139"/>
      <c r="E55" s="139"/>
      <c r="F55" s="139"/>
      <c r="G55" s="139"/>
      <c r="H55" s="127"/>
      <c r="I55" s="139"/>
      <c r="J55" s="136"/>
      <c r="K55" s="136"/>
    </row>
    <row r="56" spans="1:11" ht="18" customHeight="1" x14ac:dyDescent="0.2">
      <c r="A56" s="336" t="s">
        <v>363</v>
      </c>
      <c r="B56" s="337"/>
      <c r="C56" s="143">
        <f t="shared" ref="C56:G56" si="5">C27</f>
        <v>4790404.8099999996</v>
      </c>
      <c r="D56" s="143">
        <f t="shared" si="5"/>
        <v>2095765</v>
      </c>
      <c r="E56" s="143">
        <f t="shared" si="5"/>
        <v>6991250</v>
      </c>
      <c r="F56" s="143">
        <f>F27</f>
        <v>1992357</v>
      </c>
      <c r="G56" s="143">
        <f t="shared" si="5"/>
        <v>0</v>
      </c>
      <c r="H56" s="127"/>
      <c r="I56" s="143">
        <f>I27</f>
        <v>7204800</v>
      </c>
      <c r="J56" s="136">
        <f t="shared" si="3"/>
        <v>95.065859006138567</v>
      </c>
      <c r="K56" s="136">
        <f t="shared" si="4"/>
        <v>28.497865188628641</v>
      </c>
    </row>
    <row r="57" spans="1:11" ht="30" customHeight="1" x14ac:dyDescent="0.2">
      <c r="A57" s="336" t="s">
        <v>368</v>
      </c>
      <c r="B57" s="337"/>
      <c r="C57" s="143">
        <f t="shared" ref="C57:G57" si="6">C33+C34+C39+C46+C50+C53</f>
        <v>4746873.42</v>
      </c>
      <c r="D57" s="143">
        <f t="shared" si="6"/>
        <v>2063745.22</v>
      </c>
      <c r="E57" s="143">
        <f t="shared" si="6"/>
        <v>6991250</v>
      </c>
      <c r="F57" s="143">
        <f>F33+F34+F39+F46+F50+F53</f>
        <v>2333497.58</v>
      </c>
      <c r="G57" s="143">
        <f t="shared" si="6"/>
        <v>0</v>
      </c>
      <c r="H57" s="127"/>
      <c r="I57" s="143">
        <f>I33+I34+I39+I46+I50+I53</f>
        <v>5954800</v>
      </c>
      <c r="J57" s="136">
        <f t="shared" si="3"/>
        <v>113.07101077137807</v>
      </c>
      <c r="K57" s="136">
        <f t="shared" si="4"/>
        <v>33.377401466118364</v>
      </c>
    </row>
    <row r="58" spans="1:11" ht="99" customHeight="1" x14ac:dyDescent="0.2">
      <c r="H58" s="127"/>
    </row>
    <row r="59" spans="1:11" ht="54" customHeight="1" x14ac:dyDescent="0.2">
      <c r="H59" s="127"/>
    </row>
    <row r="60" spans="1:11" ht="72.75" customHeight="1" x14ac:dyDescent="0.2">
      <c r="H60" s="127"/>
    </row>
    <row r="61" spans="1:11" ht="95.25" customHeight="1" x14ac:dyDescent="0.2">
      <c r="H61" s="127"/>
    </row>
    <row r="62" spans="1:11" ht="25.5" customHeight="1" x14ac:dyDescent="0.2">
      <c r="H62" s="127"/>
    </row>
  </sheetData>
  <mergeCells count="5">
    <mergeCell ref="J2:K2"/>
    <mergeCell ref="A27:B27"/>
    <mergeCell ref="J30:K30"/>
    <mergeCell ref="A56:B56"/>
    <mergeCell ref="A57:B57"/>
  </mergeCells>
  <pageMargins left="0.7" right="0.7" top="0.75" bottom="0.75" header="0.3" footer="0.3"/>
  <pageSetup paperSize="9" scale="9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F7493-67F7-428C-B5D9-A573E648E0DE}">
  <dimension ref="A1:E48"/>
  <sheetViews>
    <sheetView workbookViewId="0">
      <selection activeCell="F7" sqref="F7"/>
    </sheetView>
  </sheetViews>
  <sheetFormatPr defaultRowHeight="15" x14ac:dyDescent="0.25"/>
  <cols>
    <col min="2" max="2" width="40.5703125" customWidth="1"/>
    <col min="3" max="3" width="12.5703125" customWidth="1"/>
    <col min="4" max="4" width="13.42578125" customWidth="1"/>
    <col min="5" max="5" width="10" bestFit="1" customWidth="1"/>
  </cols>
  <sheetData>
    <row r="1" spans="1:5" x14ac:dyDescent="0.25">
      <c r="A1" s="43" t="s">
        <v>369</v>
      </c>
      <c r="B1" s="144"/>
      <c r="C1" s="42"/>
      <c r="D1" s="42"/>
      <c r="E1" s="145"/>
    </row>
    <row r="2" spans="1:5" x14ac:dyDescent="0.25">
      <c r="A2" s="40"/>
      <c r="B2" s="40"/>
      <c r="C2" s="147"/>
      <c r="D2" s="147"/>
      <c r="E2" s="148"/>
    </row>
    <row r="3" spans="1:5" ht="24" x14ac:dyDescent="0.25">
      <c r="A3" s="149" t="s">
        <v>370</v>
      </c>
      <c r="B3" s="149" t="s">
        <v>318</v>
      </c>
      <c r="C3" s="150" t="s">
        <v>371</v>
      </c>
      <c r="D3" s="150" t="s">
        <v>372</v>
      </c>
      <c r="E3" s="163" t="s">
        <v>373</v>
      </c>
    </row>
    <row r="4" spans="1:5" x14ac:dyDescent="0.25">
      <c r="A4" s="152">
        <v>1</v>
      </c>
      <c r="B4" s="152">
        <v>2</v>
      </c>
      <c r="C4" s="152">
        <v>3</v>
      </c>
      <c r="D4" s="152">
        <v>4</v>
      </c>
      <c r="E4" s="152">
        <v>6</v>
      </c>
    </row>
    <row r="5" spans="1:5" x14ac:dyDescent="0.25">
      <c r="A5" s="154" t="s">
        <v>374</v>
      </c>
      <c r="B5" s="155" t="s">
        <v>375</v>
      </c>
      <c r="C5" s="156">
        <f>SUM(C6:C8)</f>
        <v>0</v>
      </c>
      <c r="D5" s="156">
        <f>SUM(D6:D8)</f>
        <v>0</v>
      </c>
      <c r="E5" s="265">
        <f>SUM(E6:E8)</f>
        <v>1189584.3700000001</v>
      </c>
    </row>
    <row r="6" spans="1:5" x14ac:dyDescent="0.25">
      <c r="A6" s="157" t="s">
        <v>376</v>
      </c>
      <c r="B6" s="158" t="s">
        <v>377</v>
      </c>
      <c r="C6" s="159"/>
      <c r="D6" s="159"/>
      <c r="E6" s="159">
        <v>988315.43</v>
      </c>
    </row>
    <row r="7" spans="1:5" x14ac:dyDescent="0.25">
      <c r="A7" s="157" t="s">
        <v>378</v>
      </c>
      <c r="B7" s="158" t="s">
        <v>379</v>
      </c>
      <c r="C7" s="159"/>
      <c r="D7" s="159"/>
      <c r="E7" s="159">
        <v>201268.94</v>
      </c>
    </row>
    <row r="8" spans="1:5" x14ac:dyDescent="0.25">
      <c r="A8" s="157" t="s">
        <v>380</v>
      </c>
      <c r="B8" s="158" t="s">
        <v>381</v>
      </c>
      <c r="C8" s="159"/>
      <c r="D8" s="159"/>
      <c r="E8" s="159"/>
    </row>
    <row r="9" spans="1:5" x14ac:dyDescent="0.25">
      <c r="A9" s="154" t="s">
        <v>382</v>
      </c>
      <c r="B9" s="155" t="s">
        <v>383</v>
      </c>
      <c r="C9" s="156">
        <f>SUM(C10:C12)</f>
        <v>0</v>
      </c>
      <c r="D9" s="156">
        <f>SUM(D10:D12)</f>
        <v>0</v>
      </c>
      <c r="E9" s="265">
        <f>SUM(E10:E12)</f>
        <v>33517.65</v>
      </c>
    </row>
    <row r="10" spans="1:5" x14ac:dyDescent="0.25">
      <c r="A10" s="157" t="s">
        <v>384</v>
      </c>
      <c r="B10" s="158" t="s">
        <v>385</v>
      </c>
      <c r="C10" s="159"/>
      <c r="D10" s="159"/>
      <c r="E10" s="159"/>
    </row>
    <row r="11" spans="1:5" x14ac:dyDescent="0.25">
      <c r="A11" s="157" t="s">
        <v>386</v>
      </c>
      <c r="B11" s="158" t="s">
        <v>387</v>
      </c>
      <c r="C11" s="159"/>
      <c r="D11" s="159"/>
      <c r="E11" s="159">
        <v>33517.65</v>
      </c>
    </row>
    <row r="12" spans="1:5" x14ac:dyDescent="0.25">
      <c r="A12" s="157" t="s">
        <v>388</v>
      </c>
      <c r="B12" s="158" t="s">
        <v>389</v>
      </c>
      <c r="C12" s="159"/>
      <c r="D12" s="159"/>
      <c r="E12" s="159"/>
    </row>
    <row r="13" spans="1:5" x14ac:dyDescent="0.25">
      <c r="A13" s="154" t="s">
        <v>390</v>
      </c>
      <c r="B13" s="155" t="s">
        <v>391</v>
      </c>
      <c r="C13" s="156">
        <f>SUM(C14:C16)</f>
        <v>0</v>
      </c>
      <c r="D13" s="156">
        <f>SUM(D14:D16)</f>
        <v>0</v>
      </c>
      <c r="E13" s="265">
        <f>SUM(E14:E16)</f>
        <v>574015.99</v>
      </c>
    </row>
    <row r="14" spans="1:5" x14ac:dyDescent="0.25">
      <c r="A14" s="157" t="s">
        <v>392</v>
      </c>
      <c r="B14" s="158" t="s">
        <v>393</v>
      </c>
      <c r="C14" s="159"/>
      <c r="D14" s="159"/>
      <c r="E14" s="159"/>
    </row>
    <row r="15" spans="1:5" x14ac:dyDescent="0.25">
      <c r="A15" s="157" t="s">
        <v>394</v>
      </c>
      <c r="B15" s="158" t="s">
        <v>395</v>
      </c>
      <c r="C15" s="159"/>
      <c r="D15" s="159"/>
      <c r="E15" s="159">
        <v>574015.99</v>
      </c>
    </row>
    <row r="16" spans="1:5" x14ac:dyDescent="0.25">
      <c r="A16" s="157" t="s">
        <v>396</v>
      </c>
      <c r="B16" s="158" t="s">
        <v>397</v>
      </c>
      <c r="C16" s="159"/>
      <c r="D16" s="159"/>
      <c r="E16" s="159"/>
    </row>
    <row r="17" spans="1:5" x14ac:dyDescent="0.25">
      <c r="A17" s="154" t="s">
        <v>398</v>
      </c>
      <c r="B17" s="155" t="s">
        <v>399</v>
      </c>
      <c r="C17" s="156">
        <f>SUM(C18:C19)</f>
        <v>0</v>
      </c>
      <c r="D17" s="156">
        <f>SUM(D18:D19)</f>
        <v>0</v>
      </c>
      <c r="E17" s="265">
        <f>SUM(E18:E19)</f>
        <v>34429.850000000006</v>
      </c>
    </row>
    <row r="18" spans="1:5" x14ac:dyDescent="0.25">
      <c r="A18" s="157" t="s">
        <v>400</v>
      </c>
      <c r="B18" s="158" t="s">
        <v>401</v>
      </c>
      <c r="C18" s="159"/>
      <c r="D18" s="159"/>
      <c r="E18" s="159">
        <v>17091.13</v>
      </c>
    </row>
    <row r="19" spans="1:5" x14ac:dyDescent="0.25">
      <c r="A19" s="157" t="s">
        <v>402</v>
      </c>
      <c r="B19" s="158" t="s">
        <v>403</v>
      </c>
      <c r="C19" s="159"/>
      <c r="D19" s="159"/>
      <c r="E19" s="159">
        <v>17338.72</v>
      </c>
    </row>
    <row r="20" spans="1:5" x14ac:dyDescent="0.25">
      <c r="A20" s="154" t="s">
        <v>404</v>
      </c>
      <c r="B20" s="155" t="s">
        <v>405</v>
      </c>
      <c r="C20" s="156">
        <f>SUM(C21:C24)</f>
        <v>0</v>
      </c>
      <c r="D20" s="156">
        <f>SUM(D21:D24)</f>
        <v>0</v>
      </c>
      <c r="E20" s="265">
        <f>SUM(E21:E24)</f>
        <v>240627.06</v>
      </c>
    </row>
    <row r="21" spans="1:5" x14ac:dyDescent="0.25">
      <c r="A21" s="157" t="s">
        <v>406</v>
      </c>
      <c r="B21" s="158" t="s">
        <v>407</v>
      </c>
      <c r="C21" s="159"/>
      <c r="D21" s="159"/>
      <c r="E21" s="159">
        <v>1370.5</v>
      </c>
    </row>
    <row r="22" spans="1:5" x14ac:dyDescent="0.25">
      <c r="A22" s="157" t="s">
        <v>408</v>
      </c>
      <c r="B22" s="158" t="s">
        <v>409</v>
      </c>
      <c r="C22" s="159"/>
      <c r="D22" s="159"/>
      <c r="E22" s="159"/>
    </row>
    <row r="23" spans="1:5" x14ac:dyDescent="0.25">
      <c r="A23" s="157" t="s">
        <v>410</v>
      </c>
      <c r="B23" s="158" t="s">
        <v>411</v>
      </c>
      <c r="C23" s="159"/>
      <c r="D23" s="159"/>
      <c r="E23" s="159">
        <v>114409.85</v>
      </c>
    </row>
    <row r="24" spans="1:5" x14ac:dyDescent="0.25">
      <c r="A24" s="157" t="s">
        <v>412</v>
      </c>
      <c r="B24" s="158" t="s">
        <v>413</v>
      </c>
      <c r="C24" s="159"/>
      <c r="D24" s="159"/>
      <c r="E24" s="159">
        <v>124846.71</v>
      </c>
    </row>
    <row r="25" spans="1:5" x14ac:dyDescent="0.25">
      <c r="A25" s="154" t="s">
        <v>414</v>
      </c>
      <c r="B25" s="155" t="s">
        <v>415</v>
      </c>
      <c r="C25" s="156">
        <f>SUM(C26:C26)</f>
        <v>0</v>
      </c>
      <c r="D25" s="156">
        <f>SUM(D26:D26)</f>
        <v>0</v>
      </c>
      <c r="E25" s="265">
        <f>SUM(E26:E27)</f>
        <v>0</v>
      </c>
    </row>
    <row r="26" spans="1:5" x14ac:dyDescent="0.25">
      <c r="A26" s="157" t="s">
        <v>416</v>
      </c>
      <c r="B26" s="158" t="s">
        <v>417</v>
      </c>
      <c r="C26" s="159"/>
      <c r="D26" s="159"/>
      <c r="E26" s="159"/>
    </row>
    <row r="27" spans="1:5" x14ac:dyDescent="0.25">
      <c r="A27" s="157" t="s">
        <v>418</v>
      </c>
      <c r="B27" s="158" t="s">
        <v>419</v>
      </c>
      <c r="C27" s="159"/>
      <c r="D27" s="159"/>
      <c r="E27" s="159">
        <v>0</v>
      </c>
    </row>
    <row r="28" spans="1:5" x14ac:dyDescent="0.25">
      <c r="A28" s="154" t="s">
        <v>420</v>
      </c>
      <c r="B28" s="155" t="s">
        <v>421</v>
      </c>
      <c r="C28" s="156">
        <f>SUM(C29:C33)</f>
        <v>0</v>
      </c>
      <c r="D28" s="156">
        <f>SUM(D29:D33)</f>
        <v>0</v>
      </c>
      <c r="E28" s="265">
        <f>SUM(E29:E34)</f>
        <v>136868.32</v>
      </c>
    </row>
    <row r="29" spans="1:5" x14ac:dyDescent="0.25">
      <c r="A29" s="157" t="s">
        <v>422</v>
      </c>
      <c r="B29" s="158" t="s">
        <v>423</v>
      </c>
      <c r="C29" s="159"/>
      <c r="D29" s="159"/>
      <c r="E29" s="159">
        <v>50618.32</v>
      </c>
    </row>
    <row r="30" spans="1:5" x14ac:dyDescent="0.25">
      <c r="A30" s="157" t="s">
        <v>424</v>
      </c>
      <c r="B30" s="158" t="s">
        <v>425</v>
      </c>
      <c r="C30" s="159"/>
      <c r="D30" s="159"/>
      <c r="E30" s="159">
        <v>78450</v>
      </c>
    </row>
    <row r="31" spans="1:5" x14ac:dyDescent="0.25">
      <c r="A31" s="157" t="s">
        <v>424</v>
      </c>
      <c r="B31" s="158" t="s">
        <v>426</v>
      </c>
      <c r="C31" s="159"/>
      <c r="D31" s="159"/>
      <c r="E31" s="159">
        <v>0</v>
      </c>
    </row>
    <row r="32" spans="1:5" x14ac:dyDescent="0.25">
      <c r="A32" s="157" t="s">
        <v>427</v>
      </c>
      <c r="B32" s="158" t="s">
        <v>428</v>
      </c>
      <c r="C32" s="159"/>
      <c r="D32" s="159"/>
      <c r="E32" s="159">
        <v>0</v>
      </c>
    </row>
    <row r="33" spans="1:5" x14ac:dyDescent="0.25">
      <c r="A33" s="157" t="s">
        <v>429</v>
      </c>
      <c r="B33" s="158" t="s">
        <v>430</v>
      </c>
      <c r="C33" s="159"/>
      <c r="D33" s="159"/>
      <c r="E33" s="159">
        <v>7500</v>
      </c>
    </row>
    <row r="34" spans="1:5" x14ac:dyDescent="0.25">
      <c r="A34" s="157" t="s">
        <v>431</v>
      </c>
      <c r="B34" s="158" t="s">
        <v>432</v>
      </c>
      <c r="C34" s="159"/>
      <c r="D34" s="159"/>
      <c r="E34" s="159">
        <v>300</v>
      </c>
    </row>
    <row r="35" spans="1:5" x14ac:dyDescent="0.25">
      <c r="A35" s="154" t="s">
        <v>433</v>
      </c>
      <c r="B35" s="155" t="s">
        <v>434</v>
      </c>
      <c r="C35" s="156">
        <f>SUM(C36:C40)</f>
        <v>0</v>
      </c>
      <c r="D35" s="156">
        <f>SUM(D36:D40)</f>
        <v>0</v>
      </c>
      <c r="E35" s="265">
        <f>SUM(E36:E40)</f>
        <v>7092.64</v>
      </c>
    </row>
    <row r="36" spans="1:5" x14ac:dyDescent="0.25">
      <c r="A36" s="157" t="s">
        <v>435</v>
      </c>
      <c r="B36" s="158" t="s">
        <v>436</v>
      </c>
      <c r="C36" s="159"/>
      <c r="D36" s="159"/>
      <c r="E36" s="159">
        <v>1912.96</v>
      </c>
    </row>
    <row r="37" spans="1:5" x14ac:dyDescent="0.25">
      <c r="A37" s="157" t="s">
        <v>435</v>
      </c>
      <c r="B37" s="158" t="s">
        <v>437</v>
      </c>
      <c r="C37" s="159"/>
      <c r="D37" s="159"/>
      <c r="E37" s="159">
        <v>5179.68</v>
      </c>
    </row>
    <row r="38" spans="1:5" x14ac:dyDescent="0.25">
      <c r="A38" s="157" t="s">
        <v>435</v>
      </c>
      <c r="B38" s="158" t="s">
        <v>438</v>
      </c>
      <c r="C38" s="159"/>
      <c r="D38" s="159"/>
      <c r="E38" s="159">
        <v>0</v>
      </c>
    </row>
    <row r="39" spans="1:5" x14ac:dyDescent="0.25">
      <c r="A39" s="157" t="s">
        <v>439</v>
      </c>
      <c r="B39" s="158" t="s">
        <v>440</v>
      </c>
      <c r="C39" s="159"/>
      <c r="D39" s="159"/>
      <c r="E39" s="159">
        <v>0</v>
      </c>
    </row>
    <row r="40" spans="1:5" x14ac:dyDescent="0.25">
      <c r="A40" s="157" t="s">
        <v>441</v>
      </c>
      <c r="B40" s="158" t="s">
        <v>442</v>
      </c>
      <c r="C40" s="159"/>
      <c r="D40" s="159"/>
      <c r="E40" s="40"/>
    </row>
    <row r="41" spans="1:5" x14ac:dyDescent="0.25">
      <c r="A41" s="154" t="s">
        <v>443</v>
      </c>
      <c r="B41" s="155" t="s">
        <v>444</v>
      </c>
      <c r="C41" s="156">
        <f>SUM(C42:C47)</f>
        <v>0</v>
      </c>
      <c r="D41" s="156">
        <f>SUM(D42:D47)</f>
        <v>0</v>
      </c>
      <c r="E41" s="265">
        <f>SUM(E42:E47)</f>
        <v>117361.70000000001</v>
      </c>
    </row>
    <row r="42" spans="1:5" x14ac:dyDescent="0.25">
      <c r="A42" s="157" t="s">
        <v>445</v>
      </c>
      <c r="B42" s="158" t="s">
        <v>446</v>
      </c>
      <c r="C42" s="159"/>
      <c r="D42" s="159"/>
      <c r="E42" s="159"/>
    </row>
    <row r="43" spans="1:5" x14ac:dyDescent="0.25">
      <c r="A43" s="157" t="s">
        <v>447</v>
      </c>
      <c r="B43" s="158" t="s">
        <v>448</v>
      </c>
      <c r="C43" s="159"/>
      <c r="D43" s="159"/>
      <c r="E43" s="159"/>
    </row>
    <row r="44" spans="1:5" x14ac:dyDescent="0.25">
      <c r="A44" s="157" t="s">
        <v>449</v>
      </c>
      <c r="B44" s="158" t="s">
        <v>450</v>
      </c>
      <c r="C44" s="159"/>
      <c r="D44" s="159"/>
      <c r="E44" s="159">
        <v>10800</v>
      </c>
    </row>
    <row r="45" spans="1:5" x14ac:dyDescent="0.25">
      <c r="A45" s="157" t="s">
        <v>451</v>
      </c>
      <c r="B45" s="158" t="s">
        <v>452</v>
      </c>
      <c r="C45" s="159"/>
      <c r="D45" s="159"/>
      <c r="E45" s="159">
        <v>69115.240000000005</v>
      </c>
    </row>
    <row r="46" spans="1:5" x14ac:dyDescent="0.25">
      <c r="A46" s="157" t="s">
        <v>453</v>
      </c>
      <c r="B46" s="158" t="s">
        <v>454</v>
      </c>
      <c r="C46" s="159"/>
      <c r="D46" s="159"/>
      <c r="E46" s="159">
        <v>30446.46</v>
      </c>
    </row>
    <row r="47" spans="1:5" x14ac:dyDescent="0.25">
      <c r="A47" s="157" t="s">
        <v>455</v>
      </c>
      <c r="B47" s="158" t="s">
        <v>456</v>
      </c>
      <c r="C47" s="159"/>
      <c r="D47" s="159"/>
      <c r="E47" s="159">
        <v>7000</v>
      </c>
    </row>
    <row r="48" spans="1:5" x14ac:dyDescent="0.25">
      <c r="A48" s="338" t="s">
        <v>368</v>
      </c>
      <c r="B48" s="339"/>
      <c r="C48" s="160">
        <f>C5+C9+C13+C17+C20+C25+C28+C35+C41</f>
        <v>0</v>
      </c>
      <c r="D48" s="160">
        <f>D5+D9+D13+D17+D20+D25+D28+D35+D41</f>
        <v>0</v>
      </c>
      <c r="E48" s="160">
        <f>E5+E9+E13+E17+E20+E25+E28+E35+E41</f>
        <v>2333497.5800000005</v>
      </c>
    </row>
  </sheetData>
  <mergeCells count="1">
    <mergeCell ref="A48:B4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4CF3A-DFC5-40C2-B64F-6CDA83702A60}">
  <sheetPr>
    <pageSetUpPr fitToPage="1"/>
  </sheetPr>
  <dimension ref="A1:J25"/>
  <sheetViews>
    <sheetView workbookViewId="0">
      <selection activeCell="I4" sqref="I4"/>
    </sheetView>
  </sheetViews>
  <sheetFormatPr defaultRowHeight="15" x14ac:dyDescent="0.25"/>
  <cols>
    <col min="2" max="2" width="46" customWidth="1"/>
    <col min="5" max="5" width="11.28515625" bestFit="1" customWidth="1"/>
    <col min="7" max="8" width="11.28515625" bestFit="1" customWidth="1"/>
  </cols>
  <sheetData>
    <row r="1" spans="1:10" x14ac:dyDescent="0.25">
      <c r="A1" s="161" t="s">
        <v>457</v>
      </c>
      <c r="B1" s="144"/>
      <c r="C1" s="42"/>
      <c r="D1" s="40"/>
      <c r="E1" s="40"/>
      <c r="F1" s="40"/>
      <c r="G1" s="40"/>
      <c r="H1" s="40"/>
      <c r="I1" s="146"/>
      <c r="J1" s="146"/>
    </row>
    <row r="2" spans="1:10" x14ac:dyDescent="0.25">
      <c r="A2" s="40"/>
      <c r="B2" s="40"/>
      <c r="C2" s="147"/>
      <c r="D2" s="162"/>
      <c r="E2" s="162"/>
      <c r="F2" s="162"/>
      <c r="G2" s="162"/>
      <c r="H2" s="162"/>
      <c r="I2" s="340" t="s">
        <v>2</v>
      </c>
      <c r="J2" s="340"/>
    </row>
    <row r="3" spans="1:10" ht="22.5" x14ac:dyDescent="0.25">
      <c r="A3" s="149" t="s">
        <v>40</v>
      </c>
      <c r="B3" s="149" t="s">
        <v>458</v>
      </c>
      <c r="C3" s="150" t="s">
        <v>371</v>
      </c>
      <c r="D3" s="150" t="s">
        <v>372</v>
      </c>
      <c r="E3" s="150" t="s">
        <v>459</v>
      </c>
      <c r="F3" s="163" t="s">
        <v>373</v>
      </c>
      <c r="G3" s="150" t="s">
        <v>460</v>
      </c>
      <c r="H3" s="150" t="s">
        <v>461</v>
      </c>
      <c r="I3" s="151" t="s">
        <v>42</v>
      </c>
      <c r="J3" s="151" t="s">
        <v>669</v>
      </c>
    </row>
    <row r="4" spans="1:10" x14ac:dyDescent="0.25">
      <c r="A4" s="152">
        <v>1</v>
      </c>
      <c r="B4" s="152">
        <v>2</v>
      </c>
      <c r="C4" s="153">
        <v>3</v>
      </c>
      <c r="D4" s="153">
        <v>4</v>
      </c>
      <c r="E4" s="153">
        <v>5</v>
      </c>
      <c r="F4" s="153">
        <v>6</v>
      </c>
      <c r="G4" s="153">
        <v>7</v>
      </c>
      <c r="H4" s="153">
        <v>8</v>
      </c>
      <c r="I4" s="153">
        <v>9</v>
      </c>
      <c r="J4" s="153">
        <v>10</v>
      </c>
    </row>
    <row r="5" spans="1:10" x14ac:dyDescent="0.25">
      <c r="A5" s="164" t="s">
        <v>462</v>
      </c>
      <c r="B5" s="165" t="s">
        <v>171</v>
      </c>
      <c r="C5" s="166">
        <f t="shared" ref="C5:H5" si="0">C6+C9</f>
        <v>0</v>
      </c>
      <c r="D5" s="167">
        <f t="shared" si="0"/>
        <v>0</v>
      </c>
      <c r="E5" s="167">
        <f t="shared" si="0"/>
        <v>0</v>
      </c>
      <c r="F5" s="166">
        <f t="shared" si="0"/>
        <v>0</v>
      </c>
      <c r="G5" s="167">
        <f t="shared" si="0"/>
        <v>0</v>
      </c>
      <c r="H5" s="167">
        <f t="shared" si="0"/>
        <v>0</v>
      </c>
      <c r="I5" s="166" t="e">
        <f t="shared" ref="I5:I25" si="1">F5/C5*100</f>
        <v>#DIV/0!</v>
      </c>
      <c r="J5" s="166" t="e">
        <f>F5/#REF!*100</f>
        <v>#REF!</v>
      </c>
    </row>
    <row r="6" spans="1:10" x14ac:dyDescent="0.25">
      <c r="A6" s="168" t="s">
        <v>463</v>
      </c>
      <c r="B6" s="169" t="s">
        <v>464</v>
      </c>
      <c r="C6" s="170">
        <f t="shared" ref="C6:H7" si="2">SUM(C7)</f>
        <v>0</v>
      </c>
      <c r="D6" s="171">
        <f t="shared" si="2"/>
        <v>0</v>
      </c>
      <c r="E6" s="171">
        <f t="shared" si="2"/>
        <v>0</v>
      </c>
      <c r="F6" s="170">
        <f t="shared" si="2"/>
        <v>0</v>
      </c>
      <c r="G6" s="171">
        <f t="shared" si="2"/>
        <v>0</v>
      </c>
      <c r="H6" s="171">
        <f t="shared" si="2"/>
        <v>0</v>
      </c>
      <c r="I6" s="172" t="e">
        <f t="shared" si="1"/>
        <v>#DIV/0!</v>
      </c>
      <c r="J6" s="172" t="e">
        <f>F6/#REF!*100</f>
        <v>#REF!</v>
      </c>
    </row>
    <row r="7" spans="1:10" ht="24.75" x14ac:dyDescent="0.25">
      <c r="A7" s="168" t="s">
        <v>465</v>
      </c>
      <c r="B7" s="173" t="s">
        <v>466</v>
      </c>
      <c r="C7" s="170">
        <f t="shared" si="2"/>
        <v>0</v>
      </c>
      <c r="D7" s="171">
        <f t="shared" si="2"/>
        <v>0</v>
      </c>
      <c r="E7" s="171">
        <f t="shared" si="2"/>
        <v>0</v>
      </c>
      <c r="F7" s="170">
        <f t="shared" si="2"/>
        <v>0</v>
      </c>
      <c r="G7" s="171">
        <f t="shared" si="2"/>
        <v>0</v>
      </c>
      <c r="H7" s="171">
        <f t="shared" si="2"/>
        <v>0</v>
      </c>
      <c r="I7" s="172" t="e">
        <f t="shared" si="1"/>
        <v>#DIV/0!</v>
      </c>
      <c r="J7" s="172" t="e">
        <f>F7/#REF!*100</f>
        <v>#REF!</v>
      </c>
    </row>
    <row r="8" spans="1:10" x14ac:dyDescent="0.25">
      <c r="A8" s="174" t="s">
        <v>467</v>
      </c>
      <c r="B8" s="175" t="s">
        <v>174</v>
      </c>
      <c r="C8" s="172">
        <v>0</v>
      </c>
      <c r="D8" s="176">
        <v>0</v>
      </c>
      <c r="E8" s="176">
        <v>0</v>
      </c>
      <c r="F8" s="172">
        <v>0</v>
      </c>
      <c r="G8" s="176">
        <v>0</v>
      </c>
      <c r="H8" s="176">
        <v>0</v>
      </c>
      <c r="I8" s="172" t="e">
        <f t="shared" si="1"/>
        <v>#DIV/0!</v>
      </c>
      <c r="J8" s="172" t="e">
        <f>F8/#REF!*100</f>
        <v>#REF!</v>
      </c>
    </row>
    <row r="9" spans="1:10" x14ac:dyDescent="0.25">
      <c r="A9" s="168" t="s">
        <v>468</v>
      </c>
      <c r="B9" s="169" t="s">
        <v>469</v>
      </c>
      <c r="C9" s="170">
        <f t="shared" ref="C9:H9" si="3">C10+C12</f>
        <v>0</v>
      </c>
      <c r="D9" s="170">
        <f t="shared" si="3"/>
        <v>0</v>
      </c>
      <c r="E9" s="170">
        <v>0</v>
      </c>
      <c r="F9" s="170">
        <f t="shared" si="3"/>
        <v>0</v>
      </c>
      <c r="G9" s="170">
        <f t="shared" si="3"/>
        <v>0</v>
      </c>
      <c r="H9" s="170">
        <f t="shared" si="3"/>
        <v>0</v>
      </c>
      <c r="I9" s="172" t="e">
        <f t="shared" si="1"/>
        <v>#DIV/0!</v>
      </c>
      <c r="J9" s="172" t="e">
        <f>F9/#REF!*100</f>
        <v>#REF!</v>
      </c>
    </row>
    <row r="10" spans="1:10" ht="36.75" x14ac:dyDescent="0.25">
      <c r="A10" s="168" t="s">
        <v>470</v>
      </c>
      <c r="B10" s="173" t="s">
        <v>471</v>
      </c>
      <c r="C10" s="170">
        <f>SUM(C11)</f>
        <v>0</v>
      </c>
      <c r="D10" s="171">
        <f t="shared" ref="D10:H10" si="4">D11</f>
        <v>0</v>
      </c>
      <c r="E10" s="171">
        <v>0</v>
      </c>
      <c r="F10" s="170">
        <f t="shared" si="4"/>
        <v>0</v>
      </c>
      <c r="G10" s="171">
        <f t="shared" si="4"/>
        <v>0</v>
      </c>
      <c r="H10" s="171">
        <f t="shared" si="4"/>
        <v>0</v>
      </c>
      <c r="I10" s="172" t="e">
        <f t="shared" si="1"/>
        <v>#DIV/0!</v>
      </c>
      <c r="J10" s="172" t="e">
        <f>F10/#REF!*100</f>
        <v>#REF!</v>
      </c>
    </row>
    <row r="11" spans="1:10" x14ac:dyDescent="0.25">
      <c r="A11" s="174" t="s">
        <v>472</v>
      </c>
      <c r="B11" s="175" t="s">
        <v>177</v>
      </c>
      <c r="C11" s="172"/>
      <c r="D11" s="176">
        <v>0</v>
      </c>
      <c r="E11" s="176">
        <v>0</v>
      </c>
      <c r="F11" s="172">
        <v>0</v>
      </c>
      <c r="G11" s="176">
        <v>0</v>
      </c>
      <c r="H11" s="176">
        <v>0</v>
      </c>
      <c r="I11" s="172" t="e">
        <f t="shared" si="1"/>
        <v>#DIV/0!</v>
      </c>
      <c r="J11" s="172" t="e">
        <f>F11/#REF!*100</f>
        <v>#REF!</v>
      </c>
    </row>
    <row r="12" spans="1:10" x14ac:dyDescent="0.25">
      <c r="A12" s="168" t="s">
        <v>473</v>
      </c>
      <c r="B12" s="169" t="s">
        <v>474</v>
      </c>
      <c r="C12" s="170">
        <f t="shared" ref="C12:H12" si="5">SUM(C13:C15)</f>
        <v>0</v>
      </c>
      <c r="D12" s="171">
        <f t="shared" si="5"/>
        <v>0</v>
      </c>
      <c r="E12" s="171">
        <f t="shared" si="5"/>
        <v>0</v>
      </c>
      <c r="F12" s="170">
        <f t="shared" si="5"/>
        <v>0</v>
      </c>
      <c r="G12" s="171">
        <f t="shared" si="5"/>
        <v>0</v>
      </c>
      <c r="H12" s="171">
        <f t="shared" si="5"/>
        <v>0</v>
      </c>
      <c r="I12" s="172" t="e">
        <f t="shared" si="1"/>
        <v>#DIV/0!</v>
      </c>
      <c r="J12" s="172" t="e">
        <f>F12/#REF!*100</f>
        <v>#REF!</v>
      </c>
    </row>
    <row r="13" spans="1:10" x14ac:dyDescent="0.25">
      <c r="A13" s="174" t="s">
        <v>475</v>
      </c>
      <c r="B13" s="175" t="s">
        <v>179</v>
      </c>
      <c r="C13" s="172">
        <v>0</v>
      </c>
      <c r="D13" s="176">
        <v>0</v>
      </c>
      <c r="E13" s="176">
        <v>0</v>
      </c>
      <c r="F13" s="172">
        <v>0</v>
      </c>
      <c r="G13" s="176">
        <v>0</v>
      </c>
      <c r="H13" s="176">
        <v>0</v>
      </c>
      <c r="I13" s="172" t="e">
        <f t="shared" si="1"/>
        <v>#DIV/0!</v>
      </c>
      <c r="J13" s="172" t="e">
        <f>F13/#REF!*100</f>
        <v>#REF!</v>
      </c>
    </row>
    <row r="14" spans="1:10" x14ac:dyDescent="0.25">
      <c r="A14" s="174" t="s">
        <v>476</v>
      </c>
      <c r="B14" s="175" t="s">
        <v>477</v>
      </c>
      <c r="C14" s="172">
        <v>0</v>
      </c>
      <c r="D14" s="176">
        <v>0</v>
      </c>
      <c r="E14" s="176">
        <v>0</v>
      </c>
      <c r="F14" s="172">
        <v>0</v>
      </c>
      <c r="G14" s="176">
        <v>0</v>
      </c>
      <c r="H14" s="176">
        <v>0</v>
      </c>
      <c r="I14" s="172" t="e">
        <f t="shared" si="1"/>
        <v>#DIV/0!</v>
      </c>
      <c r="J14" s="172" t="e">
        <f>F14/#REF!*100</f>
        <v>#REF!</v>
      </c>
    </row>
    <row r="15" spans="1:10" x14ac:dyDescent="0.25">
      <c r="A15" s="174" t="s">
        <v>478</v>
      </c>
      <c r="B15" s="175" t="s">
        <v>181</v>
      </c>
      <c r="C15" s="172">
        <v>0</v>
      </c>
      <c r="D15" s="176">
        <v>0</v>
      </c>
      <c r="E15" s="176">
        <v>0</v>
      </c>
      <c r="F15" s="172">
        <v>0</v>
      </c>
      <c r="G15" s="176">
        <v>0</v>
      </c>
      <c r="H15" s="176">
        <v>0</v>
      </c>
      <c r="I15" s="172" t="e">
        <f t="shared" si="1"/>
        <v>#DIV/0!</v>
      </c>
      <c r="J15" s="172" t="e">
        <f>F15/#REF!*100</f>
        <v>#REF!</v>
      </c>
    </row>
    <row r="16" spans="1:10" x14ac:dyDescent="0.25">
      <c r="A16" s="164" t="s">
        <v>479</v>
      </c>
      <c r="B16" s="165" t="s">
        <v>480</v>
      </c>
      <c r="C16" s="166">
        <f t="shared" ref="C16:G16" si="6">C17+C20</f>
        <v>0</v>
      </c>
      <c r="D16" s="166">
        <f t="shared" si="6"/>
        <v>0</v>
      </c>
      <c r="E16" s="166">
        <f t="shared" si="6"/>
        <v>0</v>
      </c>
      <c r="F16" s="166">
        <f t="shared" si="6"/>
        <v>0</v>
      </c>
      <c r="G16" s="166">
        <f t="shared" si="6"/>
        <v>0</v>
      </c>
      <c r="H16" s="166">
        <v>0</v>
      </c>
      <c r="I16" s="166" t="e">
        <f t="shared" si="1"/>
        <v>#DIV/0!</v>
      </c>
      <c r="J16" s="166" t="e">
        <f>F16/#REF!*100</f>
        <v>#REF!</v>
      </c>
    </row>
    <row r="17" spans="1:10" x14ac:dyDescent="0.25">
      <c r="A17" s="168" t="s">
        <v>481</v>
      </c>
      <c r="B17" s="169" t="s">
        <v>482</v>
      </c>
      <c r="C17" s="170">
        <f t="shared" ref="C17:H17" si="7">C18</f>
        <v>0</v>
      </c>
      <c r="D17" s="171">
        <f t="shared" si="7"/>
        <v>0</v>
      </c>
      <c r="E17" s="171">
        <f t="shared" si="7"/>
        <v>0</v>
      </c>
      <c r="F17" s="170">
        <f t="shared" si="7"/>
        <v>0</v>
      </c>
      <c r="G17" s="171">
        <f t="shared" si="7"/>
        <v>0</v>
      </c>
      <c r="H17" s="171">
        <f t="shared" si="7"/>
        <v>0</v>
      </c>
      <c r="I17" s="172" t="e">
        <f t="shared" si="1"/>
        <v>#DIV/0!</v>
      </c>
      <c r="J17" s="172" t="e">
        <f>F17/#REF!*100</f>
        <v>#REF!</v>
      </c>
    </row>
    <row r="18" spans="1:10" x14ac:dyDescent="0.25">
      <c r="A18" s="168" t="s">
        <v>483</v>
      </c>
      <c r="B18" s="173" t="s">
        <v>304</v>
      </c>
      <c r="C18" s="170">
        <f t="shared" ref="C18:H18" si="8">SUM(C19)</f>
        <v>0</v>
      </c>
      <c r="D18" s="171">
        <f t="shared" si="8"/>
        <v>0</v>
      </c>
      <c r="E18" s="171">
        <f t="shared" si="8"/>
        <v>0</v>
      </c>
      <c r="F18" s="170">
        <f t="shared" si="8"/>
        <v>0</v>
      </c>
      <c r="G18" s="171">
        <f t="shared" si="8"/>
        <v>0</v>
      </c>
      <c r="H18" s="171">
        <f t="shared" si="8"/>
        <v>0</v>
      </c>
      <c r="I18" s="172" t="e">
        <f t="shared" si="1"/>
        <v>#DIV/0!</v>
      </c>
      <c r="J18" s="172" t="e">
        <f>F18/#REF!*100</f>
        <v>#REF!</v>
      </c>
    </row>
    <row r="19" spans="1:10" x14ac:dyDescent="0.25">
      <c r="A19" s="174" t="s">
        <v>484</v>
      </c>
      <c r="B19" s="158" t="s">
        <v>485</v>
      </c>
      <c r="C19" s="172">
        <v>0</v>
      </c>
      <c r="D19" s="176">
        <v>0</v>
      </c>
      <c r="E19" s="176">
        <v>0</v>
      </c>
      <c r="F19" s="172">
        <v>0</v>
      </c>
      <c r="G19" s="176">
        <v>0</v>
      </c>
      <c r="H19" s="176">
        <v>0</v>
      </c>
      <c r="I19" s="172" t="e">
        <f t="shared" si="1"/>
        <v>#DIV/0!</v>
      </c>
      <c r="J19" s="172" t="e">
        <f>F19/#REF!*100</f>
        <v>#REF!</v>
      </c>
    </row>
    <row r="20" spans="1:10" x14ac:dyDescent="0.25">
      <c r="A20" s="168" t="s">
        <v>486</v>
      </c>
      <c r="B20" s="177" t="s">
        <v>306</v>
      </c>
      <c r="C20" s="170">
        <f t="shared" ref="C20:G20" si="9">C21+C23</f>
        <v>0</v>
      </c>
      <c r="D20" s="170">
        <f t="shared" si="9"/>
        <v>0</v>
      </c>
      <c r="E20" s="170">
        <f t="shared" si="9"/>
        <v>0</v>
      </c>
      <c r="F20" s="170">
        <f t="shared" si="9"/>
        <v>0</v>
      </c>
      <c r="G20" s="170">
        <f t="shared" si="9"/>
        <v>0</v>
      </c>
      <c r="H20" s="170">
        <v>0</v>
      </c>
      <c r="I20" s="172" t="e">
        <f t="shared" si="1"/>
        <v>#DIV/0!</v>
      </c>
      <c r="J20" s="172" t="e">
        <f>F20/#REF!*100</f>
        <v>#REF!</v>
      </c>
    </row>
    <row r="21" spans="1:10" ht="36.75" x14ac:dyDescent="0.25">
      <c r="A21" s="168" t="s">
        <v>487</v>
      </c>
      <c r="B21" s="173" t="s">
        <v>488</v>
      </c>
      <c r="C21" s="170">
        <f t="shared" ref="C21:G21" si="10">SUM(C22)</f>
        <v>0</v>
      </c>
      <c r="D21" s="171">
        <f t="shared" si="10"/>
        <v>0</v>
      </c>
      <c r="E21" s="171">
        <f t="shared" si="10"/>
        <v>0</v>
      </c>
      <c r="F21" s="170">
        <f t="shared" si="10"/>
        <v>0</v>
      </c>
      <c r="G21" s="171">
        <f t="shared" si="10"/>
        <v>0</v>
      </c>
      <c r="H21" s="171">
        <v>0</v>
      </c>
      <c r="I21" s="172" t="e">
        <f t="shared" si="1"/>
        <v>#DIV/0!</v>
      </c>
      <c r="J21" s="172" t="e">
        <f>F21/#REF!*100</f>
        <v>#REF!</v>
      </c>
    </row>
    <row r="22" spans="1:10" ht="23.25" x14ac:dyDescent="0.25">
      <c r="A22" s="174" t="s">
        <v>489</v>
      </c>
      <c r="B22" s="178" t="s">
        <v>490</v>
      </c>
      <c r="C22" s="172"/>
      <c r="D22" s="176"/>
      <c r="E22" s="176"/>
      <c r="F22" s="172"/>
      <c r="G22" s="176"/>
      <c r="H22" s="176">
        <v>0</v>
      </c>
      <c r="I22" s="172" t="e">
        <f t="shared" si="1"/>
        <v>#DIV/0!</v>
      </c>
      <c r="J22" s="172" t="e">
        <f>F22/#REF!*100</f>
        <v>#REF!</v>
      </c>
    </row>
    <row r="23" spans="1:10" ht="24.75" x14ac:dyDescent="0.25">
      <c r="A23" s="168" t="s">
        <v>491</v>
      </c>
      <c r="B23" s="173" t="s">
        <v>492</v>
      </c>
      <c r="C23" s="170">
        <f t="shared" ref="C23:H23" si="11">SUM(C24)</f>
        <v>0</v>
      </c>
      <c r="D23" s="171">
        <f t="shared" si="11"/>
        <v>0</v>
      </c>
      <c r="E23" s="171">
        <f t="shared" si="11"/>
        <v>0</v>
      </c>
      <c r="F23" s="170">
        <f t="shared" si="11"/>
        <v>0</v>
      </c>
      <c r="G23" s="171">
        <f t="shared" si="11"/>
        <v>0</v>
      </c>
      <c r="H23" s="171">
        <f t="shared" si="11"/>
        <v>0</v>
      </c>
      <c r="I23" s="172" t="e">
        <f t="shared" si="1"/>
        <v>#DIV/0!</v>
      </c>
      <c r="J23" s="172" t="e">
        <f>F23/#REF!*100</f>
        <v>#REF!</v>
      </c>
    </row>
    <row r="24" spans="1:10" ht="23.25" x14ac:dyDescent="0.25">
      <c r="A24" s="174" t="s">
        <v>493</v>
      </c>
      <c r="B24" s="178" t="s">
        <v>494</v>
      </c>
      <c r="C24" s="172"/>
      <c r="D24" s="176">
        <v>0</v>
      </c>
      <c r="E24" s="176">
        <v>0</v>
      </c>
      <c r="F24" s="172">
        <v>0</v>
      </c>
      <c r="G24" s="176">
        <v>0</v>
      </c>
      <c r="H24" s="176">
        <v>0</v>
      </c>
      <c r="I24" s="172" t="e">
        <f t="shared" si="1"/>
        <v>#DIV/0!</v>
      </c>
      <c r="J24" s="172" t="e">
        <f>F24/#REF!*100</f>
        <v>#REF!</v>
      </c>
    </row>
    <row r="25" spans="1:10" x14ac:dyDescent="0.25">
      <c r="A25" s="179"/>
      <c r="B25" s="165" t="s">
        <v>495</v>
      </c>
      <c r="C25" s="166">
        <f t="shared" ref="C25:H25" si="12">C5-C16</f>
        <v>0</v>
      </c>
      <c r="D25" s="167">
        <f t="shared" si="12"/>
        <v>0</v>
      </c>
      <c r="E25" s="167">
        <f t="shared" si="12"/>
        <v>0</v>
      </c>
      <c r="F25" s="166">
        <f t="shared" si="12"/>
        <v>0</v>
      </c>
      <c r="G25" s="167">
        <f t="shared" si="12"/>
        <v>0</v>
      </c>
      <c r="H25" s="167">
        <f t="shared" si="12"/>
        <v>0</v>
      </c>
      <c r="I25" s="166" t="e">
        <f t="shared" si="1"/>
        <v>#DIV/0!</v>
      </c>
      <c r="J25" s="166" t="e">
        <f>F25/#REF!*100</f>
        <v>#REF!</v>
      </c>
    </row>
  </sheetData>
  <mergeCells count="1">
    <mergeCell ref="I2:J2"/>
  </mergeCells>
  <pageMargins left="0.7" right="0.7" top="0.75" bottom="0.75" header="0.3" footer="0.3"/>
  <pageSetup paperSize="9" scale="9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D6A20-6A8F-4298-A9F9-44A36783AEF3}">
  <dimension ref="A1:G11"/>
  <sheetViews>
    <sheetView workbookViewId="0">
      <selection activeCell="F4" sqref="F4"/>
    </sheetView>
  </sheetViews>
  <sheetFormatPr defaultRowHeight="15" x14ac:dyDescent="0.25"/>
  <cols>
    <col min="2" max="2" width="43.7109375" customWidth="1"/>
  </cols>
  <sheetData>
    <row r="1" spans="1:7" x14ac:dyDescent="0.25">
      <c r="A1" s="43" t="s">
        <v>496</v>
      </c>
      <c r="B1" s="144"/>
      <c r="C1" s="42"/>
      <c r="D1" s="42"/>
      <c r="E1" s="40"/>
      <c r="F1" s="146"/>
      <c r="G1" s="146"/>
    </row>
    <row r="2" spans="1:7" x14ac:dyDescent="0.25">
      <c r="A2" s="40"/>
      <c r="B2" s="40"/>
      <c r="C2" s="147"/>
      <c r="D2" s="147"/>
      <c r="E2" s="162"/>
      <c r="F2" s="340" t="s">
        <v>2</v>
      </c>
      <c r="G2" s="340"/>
    </row>
    <row r="3" spans="1:7" ht="22.5" x14ac:dyDescent="0.25">
      <c r="A3" s="180" t="s">
        <v>40</v>
      </c>
      <c r="B3" s="180" t="s">
        <v>458</v>
      </c>
      <c r="C3" s="150" t="s">
        <v>371</v>
      </c>
      <c r="D3" s="150" t="s">
        <v>372</v>
      </c>
      <c r="E3" s="163" t="s">
        <v>373</v>
      </c>
      <c r="F3" s="151" t="s">
        <v>664</v>
      </c>
      <c r="G3" s="151" t="s">
        <v>11</v>
      </c>
    </row>
    <row r="4" spans="1:7" x14ac:dyDescent="0.25">
      <c r="A4" s="181">
        <v>1</v>
      </c>
      <c r="B4" s="181">
        <v>2</v>
      </c>
      <c r="C4" s="182">
        <v>3</v>
      </c>
      <c r="D4" s="182">
        <v>4</v>
      </c>
      <c r="E4" s="182">
        <v>5</v>
      </c>
      <c r="F4" s="182">
        <v>6</v>
      </c>
      <c r="G4" s="182">
        <v>7</v>
      </c>
    </row>
    <row r="5" spans="1:7" x14ac:dyDescent="0.25">
      <c r="A5" s="345" t="s">
        <v>497</v>
      </c>
      <c r="B5" s="346"/>
      <c r="C5" s="172"/>
      <c r="D5" s="172">
        <f t="shared" ref="D5:E5" si="0">D6+D7</f>
        <v>0</v>
      </c>
      <c r="E5" s="172">
        <f t="shared" si="0"/>
        <v>0</v>
      </c>
      <c r="F5" s="183" t="e">
        <f t="shared" ref="F5:F11" si="1">E5/C5*100</f>
        <v>#DIV/0!</v>
      </c>
      <c r="G5" s="183" t="e">
        <f>E5/#REF!*100</f>
        <v>#REF!</v>
      </c>
    </row>
    <row r="6" spans="1:7" x14ac:dyDescent="0.25">
      <c r="A6" s="345" t="s">
        <v>498</v>
      </c>
      <c r="B6" s="346"/>
      <c r="C6" s="172"/>
      <c r="D6" s="172">
        <v>0</v>
      </c>
      <c r="E6" s="172">
        <v>0</v>
      </c>
      <c r="F6" s="183" t="e">
        <f t="shared" si="1"/>
        <v>#DIV/0!</v>
      </c>
      <c r="G6" s="183" t="e">
        <f>E6/#REF!*100</f>
        <v>#REF!</v>
      </c>
    </row>
    <row r="7" spans="1:7" x14ac:dyDescent="0.25">
      <c r="A7" s="345" t="s">
        <v>499</v>
      </c>
      <c r="B7" s="346"/>
      <c r="C7" s="183">
        <v>0</v>
      </c>
      <c r="D7" s="183">
        <v>0</v>
      </c>
      <c r="E7" s="183"/>
      <c r="F7" s="183" t="e">
        <f t="shared" si="1"/>
        <v>#DIV/0!</v>
      </c>
      <c r="G7" s="183" t="e">
        <f>E7/#REF!*100</f>
        <v>#REF!</v>
      </c>
    </row>
    <row r="8" spans="1:7" x14ac:dyDescent="0.25">
      <c r="A8" s="343" t="s">
        <v>500</v>
      </c>
      <c r="B8" s="344"/>
      <c r="C8" s="166">
        <f t="shared" ref="C8:E8" si="2">C5</f>
        <v>0</v>
      </c>
      <c r="D8" s="166">
        <f t="shared" si="2"/>
        <v>0</v>
      </c>
      <c r="E8" s="166">
        <f t="shared" si="2"/>
        <v>0</v>
      </c>
      <c r="F8" s="184" t="e">
        <f t="shared" si="1"/>
        <v>#DIV/0!</v>
      </c>
      <c r="G8" s="184" t="e">
        <f>E8/#REF!*100</f>
        <v>#REF!</v>
      </c>
    </row>
    <row r="9" spans="1:7" x14ac:dyDescent="0.25">
      <c r="A9" s="347" t="s">
        <v>501</v>
      </c>
      <c r="B9" s="348"/>
      <c r="C9" s="172"/>
      <c r="D9" s="183"/>
      <c r="E9" s="183"/>
      <c r="F9" s="183" t="e">
        <f t="shared" si="1"/>
        <v>#DIV/0!</v>
      </c>
      <c r="G9" s="183" t="e">
        <f>E9/#REF!*100</f>
        <v>#REF!</v>
      </c>
    </row>
    <row r="10" spans="1:7" x14ac:dyDescent="0.25">
      <c r="A10" s="341" t="s">
        <v>502</v>
      </c>
      <c r="B10" s="342"/>
      <c r="C10" s="183">
        <v>0</v>
      </c>
      <c r="D10" s="172">
        <v>0</v>
      </c>
      <c r="E10" s="183">
        <v>0</v>
      </c>
      <c r="F10" s="183" t="e">
        <f t="shared" si="1"/>
        <v>#DIV/0!</v>
      </c>
      <c r="G10" s="183" t="e">
        <f>E10/#REF!*100</f>
        <v>#REF!</v>
      </c>
    </row>
    <row r="11" spans="1:7" x14ac:dyDescent="0.25">
      <c r="A11" s="343" t="s">
        <v>503</v>
      </c>
      <c r="B11" s="344"/>
      <c r="C11" s="166">
        <f>C9</f>
        <v>0</v>
      </c>
      <c r="D11" s="166">
        <f t="shared" ref="D11:E11" si="3">D9+D10</f>
        <v>0</v>
      </c>
      <c r="E11" s="166">
        <f t="shared" si="3"/>
        <v>0</v>
      </c>
      <c r="F11" s="184" t="e">
        <f t="shared" si="1"/>
        <v>#DIV/0!</v>
      </c>
      <c r="G11" s="184" t="e">
        <f>E11/#REF!*100</f>
        <v>#REF!</v>
      </c>
    </row>
  </sheetData>
  <mergeCells count="8">
    <mergeCell ref="A10:B10"/>
    <mergeCell ref="A11:B11"/>
    <mergeCell ref="F2:G2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4D590-D02B-4BCA-B015-989E4E540762}">
  <sheetPr>
    <pageSetUpPr fitToPage="1"/>
  </sheetPr>
  <dimension ref="A1:D341"/>
  <sheetViews>
    <sheetView workbookViewId="0">
      <selection activeCell="H339" sqref="H339"/>
    </sheetView>
  </sheetViews>
  <sheetFormatPr defaultRowHeight="15" x14ac:dyDescent="0.25"/>
  <cols>
    <col min="1" max="1" width="35.28515625" customWidth="1"/>
    <col min="2" max="2" width="34.28515625" customWidth="1"/>
    <col min="3" max="3" width="16.85546875" customWidth="1"/>
    <col min="4" max="4" width="25.28515625" customWidth="1"/>
  </cols>
  <sheetData>
    <row r="1" spans="1:4" ht="25.5" x14ac:dyDescent="0.25">
      <c r="A1" s="241" t="s">
        <v>660</v>
      </c>
      <c r="B1" s="241" t="s">
        <v>661</v>
      </c>
      <c r="C1" s="241" t="s">
        <v>6</v>
      </c>
      <c r="D1" s="241" t="s">
        <v>8</v>
      </c>
    </row>
    <row r="2" spans="1:4" ht="25.5" x14ac:dyDescent="0.25">
      <c r="A2" s="185" t="s">
        <v>504</v>
      </c>
      <c r="B2" s="186" t="s">
        <v>505</v>
      </c>
      <c r="C2" s="187">
        <v>6991250</v>
      </c>
      <c r="D2" s="188">
        <v>1992821</v>
      </c>
    </row>
    <row r="3" spans="1:4" x14ac:dyDescent="0.25">
      <c r="A3" s="189" t="s">
        <v>506</v>
      </c>
      <c r="B3" s="190" t="s">
        <v>320</v>
      </c>
      <c r="C3" s="191">
        <v>4501720</v>
      </c>
      <c r="D3" s="192">
        <v>1424988</v>
      </c>
    </row>
    <row r="4" spans="1:4" x14ac:dyDescent="0.25">
      <c r="A4" s="189" t="s">
        <v>507</v>
      </c>
      <c r="B4" s="190" t="s">
        <v>508</v>
      </c>
      <c r="C4" s="193">
        <v>1355000</v>
      </c>
      <c r="D4" s="192"/>
    </row>
    <row r="5" spans="1:4" x14ac:dyDescent="0.25">
      <c r="A5" s="189" t="s">
        <v>509</v>
      </c>
      <c r="B5" s="190" t="s">
        <v>508</v>
      </c>
      <c r="C5" s="191">
        <v>990000</v>
      </c>
      <c r="D5" s="192">
        <v>368683</v>
      </c>
    </row>
    <row r="6" spans="1:4" x14ac:dyDescent="0.25">
      <c r="A6" s="189" t="s">
        <v>510</v>
      </c>
      <c r="B6" s="190" t="s">
        <v>508</v>
      </c>
      <c r="C6" s="193">
        <v>150000</v>
      </c>
      <c r="D6" s="192">
        <v>34536</v>
      </c>
    </row>
    <row r="7" spans="1:4" x14ac:dyDescent="0.25">
      <c r="A7" s="189" t="s">
        <v>511</v>
      </c>
      <c r="B7" s="190" t="s">
        <v>508</v>
      </c>
      <c r="C7" s="191">
        <v>5000</v>
      </c>
      <c r="D7" s="192">
        <v>257</v>
      </c>
    </row>
    <row r="8" spans="1:4" x14ac:dyDescent="0.25">
      <c r="A8" s="189" t="s">
        <v>512</v>
      </c>
      <c r="B8" s="190" t="s">
        <v>508</v>
      </c>
      <c r="C8" s="193">
        <v>140000</v>
      </c>
      <c r="D8" s="192">
        <v>13022</v>
      </c>
    </row>
    <row r="9" spans="1:4" x14ac:dyDescent="0.25">
      <c r="A9" s="189" t="s">
        <v>513</v>
      </c>
      <c r="B9" s="190" t="s">
        <v>508</v>
      </c>
      <c r="C9" s="191">
        <v>55000</v>
      </c>
      <c r="D9" s="192">
        <v>7313</v>
      </c>
    </row>
    <row r="10" spans="1:4" x14ac:dyDescent="0.25">
      <c r="A10" s="189" t="s">
        <v>514</v>
      </c>
      <c r="B10" s="190" t="s">
        <v>508</v>
      </c>
      <c r="C10" s="193">
        <v>15000</v>
      </c>
      <c r="D10" s="192"/>
    </row>
    <row r="11" spans="1:4" x14ac:dyDescent="0.25">
      <c r="A11" s="189" t="s">
        <v>515</v>
      </c>
      <c r="B11" s="190" t="s">
        <v>346</v>
      </c>
      <c r="C11" s="191">
        <v>934000</v>
      </c>
      <c r="D11" s="192">
        <v>120582</v>
      </c>
    </row>
    <row r="12" spans="1:4" x14ac:dyDescent="0.25">
      <c r="A12" s="194" t="s">
        <v>516</v>
      </c>
      <c r="B12" s="190" t="s">
        <v>354</v>
      </c>
      <c r="C12" s="193">
        <v>0</v>
      </c>
      <c r="D12" s="192">
        <v>5865</v>
      </c>
    </row>
    <row r="13" spans="1:4" ht="38.25" x14ac:dyDescent="0.25">
      <c r="A13" s="194" t="s">
        <v>517</v>
      </c>
      <c r="B13" s="190" t="s">
        <v>518</v>
      </c>
      <c r="C13" s="191">
        <v>200530</v>
      </c>
      <c r="D13" s="192">
        <v>17575</v>
      </c>
    </row>
    <row r="14" spans="1:4" x14ac:dyDescent="0.25">
      <c r="A14" s="194" t="s">
        <v>519</v>
      </c>
      <c r="B14" s="195" t="s">
        <v>520</v>
      </c>
      <c r="C14" s="196"/>
      <c r="D14" s="192"/>
    </row>
    <row r="15" spans="1:4" ht="25.5" x14ac:dyDescent="0.25">
      <c r="A15" s="198" t="s">
        <v>521</v>
      </c>
      <c r="B15" s="199" t="s">
        <v>522</v>
      </c>
      <c r="C15" s="200">
        <v>5503260</v>
      </c>
      <c r="D15" s="200">
        <v>1700273</v>
      </c>
    </row>
    <row r="16" spans="1:4" x14ac:dyDescent="0.25">
      <c r="A16" s="189" t="s">
        <v>506</v>
      </c>
      <c r="B16" s="190" t="s">
        <v>320</v>
      </c>
      <c r="C16" s="193">
        <v>3113730</v>
      </c>
      <c r="D16" s="192"/>
    </row>
    <row r="17" spans="1:4" x14ac:dyDescent="0.25">
      <c r="A17" s="189" t="s">
        <v>507</v>
      </c>
      <c r="B17" s="190" t="s">
        <v>508</v>
      </c>
      <c r="C17" s="191">
        <v>1355000</v>
      </c>
      <c r="D17" s="192"/>
    </row>
    <row r="18" spans="1:4" x14ac:dyDescent="0.25">
      <c r="A18" s="189" t="s">
        <v>509</v>
      </c>
      <c r="B18" s="190" t="s">
        <v>508</v>
      </c>
      <c r="C18" s="193">
        <v>990000</v>
      </c>
      <c r="D18" s="192"/>
    </row>
    <row r="19" spans="1:4" x14ac:dyDescent="0.25">
      <c r="A19" s="189" t="s">
        <v>510</v>
      </c>
      <c r="B19" s="190" t="s">
        <v>508</v>
      </c>
      <c r="C19" s="191">
        <v>150000</v>
      </c>
      <c r="D19" s="192"/>
    </row>
    <row r="20" spans="1:4" x14ac:dyDescent="0.25">
      <c r="A20" s="189" t="s">
        <v>511</v>
      </c>
      <c r="B20" s="190" t="s">
        <v>508</v>
      </c>
      <c r="C20" s="193">
        <v>5000</v>
      </c>
      <c r="D20" s="192"/>
    </row>
    <row r="21" spans="1:4" x14ac:dyDescent="0.25">
      <c r="A21" s="189" t="s">
        <v>512</v>
      </c>
      <c r="B21" s="190" t="s">
        <v>508</v>
      </c>
      <c r="C21" s="191">
        <v>140000</v>
      </c>
      <c r="D21" s="192"/>
    </row>
    <row r="22" spans="1:4" x14ac:dyDescent="0.25">
      <c r="A22" s="189" t="s">
        <v>513</v>
      </c>
      <c r="B22" s="190" t="s">
        <v>508</v>
      </c>
      <c r="C22" s="193">
        <v>55000</v>
      </c>
      <c r="D22" s="192"/>
    </row>
    <row r="23" spans="1:4" x14ac:dyDescent="0.25">
      <c r="A23" s="189" t="s">
        <v>514</v>
      </c>
      <c r="B23" s="190" t="s">
        <v>508</v>
      </c>
      <c r="C23" s="191">
        <v>15000</v>
      </c>
      <c r="D23" s="192"/>
    </row>
    <row r="24" spans="1:4" x14ac:dyDescent="0.25">
      <c r="A24" s="189" t="s">
        <v>515</v>
      </c>
      <c r="B24" s="190" t="s">
        <v>346</v>
      </c>
      <c r="C24" s="193">
        <v>834000</v>
      </c>
      <c r="D24" s="192"/>
    </row>
    <row r="25" spans="1:4" x14ac:dyDescent="0.25">
      <c r="A25" s="194" t="s">
        <v>516</v>
      </c>
      <c r="B25" s="190" t="s">
        <v>354</v>
      </c>
      <c r="C25" s="191">
        <v>0</v>
      </c>
      <c r="D25" s="192"/>
    </row>
    <row r="26" spans="1:4" ht="38.25" x14ac:dyDescent="0.25">
      <c r="A26" s="194" t="s">
        <v>517</v>
      </c>
      <c r="B26" s="190" t="s">
        <v>518</v>
      </c>
      <c r="C26" s="193">
        <v>200530</v>
      </c>
      <c r="D26" s="192"/>
    </row>
    <row r="27" spans="1:4" x14ac:dyDescent="0.25">
      <c r="A27" s="201" t="s">
        <v>523</v>
      </c>
      <c r="B27" s="202" t="s">
        <v>524</v>
      </c>
      <c r="C27" s="203">
        <v>1054660</v>
      </c>
      <c r="D27" s="203">
        <v>537558</v>
      </c>
    </row>
    <row r="28" spans="1:4" x14ac:dyDescent="0.25">
      <c r="A28" s="204" t="s">
        <v>525</v>
      </c>
      <c r="B28" s="205" t="s">
        <v>526</v>
      </c>
      <c r="C28" s="206">
        <v>687500</v>
      </c>
      <c r="D28" s="206">
        <v>318517</v>
      </c>
    </row>
    <row r="29" spans="1:4" x14ac:dyDescent="0.25">
      <c r="A29" s="189" t="s">
        <v>506</v>
      </c>
      <c r="B29" s="190" t="s">
        <v>320</v>
      </c>
      <c r="C29" s="191">
        <v>687500</v>
      </c>
      <c r="D29" s="193"/>
    </row>
    <row r="30" spans="1:4" x14ac:dyDescent="0.25">
      <c r="A30" s="207" t="s">
        <v>527</v>
      </c>
      <c r="B30" s="207" t="s">
        <v>528</v>
      </c>
      <c r="C30" s="208">
        <v>687500</v>
      </c>
      <c r="D30" s="208">
        <v>318517</v>
      </c>
    </row>
    <row r="31" spans="1:4" x14ac:dyDescent="0.25">
      <c r="A31" s="209" t="s">
        <v>529</v>
      </c>
      <c r="B31" s="210" t="s">
        <v>530</v>
      </c>
      <c r="C31" s="211">
        <v>456000</v>
      </c>
      <c r="D31" s="192">
        <v>226687</v>
      </c>
    </row>
    <row r="32" spans="1:4" x14ac:dyDescent="0.25">
      <c r="A32" s="209" t="s">
        <v>531</v>
      </c>
      <c r="B32" s="210" t="s">
        <v>532</v>
      </c>
      <c r="C32" s="212">
        <v>231500</v>
      </c>
      <c r="D32" s="192">
        <v>91830</v>
      </c>
    </row>
    <row r="33" spans="1:4" x14ac:dyDescent="0.25">
      <c r="A33" s="204" t="s">
        <v>533</v>
      </c>
      <c r="B33" s="205" t="s">
        <v>534</v>
      </c>
      <c r="C33" s="206">
        <v>339160</v>
      </c>
      <c r="D33" s="206">
        <v>201269</v>
      </c>
    </row>
    <row r="34" spans="1:4" x14ac:dyDescent="0.25">
      <c r="A34" s="189" t="s">
        <v>506</v>
      </c>
      <c r="B34" s="190" t="s">
        <v>320</v>
      </c>
      <c r="C34" s="193">
        <v>339160</v>
      </c>
      <c r="D34" s="192"/>
    </row>
    <row r="35" spans="1:4" x14ac:dyDescent="0.25">
      <c r="A35" s="189" t="s">
        <v>515</v>
      </c>
      <c r="B35" s="190" t="s">
        <v>346</v>
      </c>
      <c r="C35" s="191">
        <v>0</v>
      </c>
      <c r="D35" s="192"/>
    </row>
    <row r="36" spans="1:4" x14ac:dyDescent="0.25">
      <c r="A36" s="194" t="s">
        <v>516</v>
      </c>
      <c r="B36" s="190" t="s">
        <v>354</v>
      </c>
      <c r="C36" s="193">
        <v>0</v>
      </c>
      <c r="D36" s="192"/>
    </row>
    <row r="37" spans="1:4" x14ac:dyDescent="0.25">
      <c r="A37" s="207" t="s">
        <v>527</v>
      </c>
      <c r="B37" s="213" t="s">
        <v>532</v>
      </c>
      <c r="C37" s="214">
        <v>339160</v>
      </c>
      <c r="D37" s="214">
        <v>201269</v>
      </c>
    </row>
    <row r="38" spans="1:4" x14ac:dyDescent="0.25">
      <c r="A38" s="209" t="s">
        <v>531</v>
      </c>
      <c r="B38" s="210" t="s">
        <v>530</v>
      </c>
      <c r="C38" s="212">
        <v>326500</v>
      </c>
      <c r="D38" s="192">
        <v>201269</v>
      </c>
    </row>
    <row r="39" spans="1:4" ht="38.25" x14ac:dyDescent="0.25">
      <c r="A39" s="209" t="s">
        <v>535</v>
      </c>
      <c r="B39" s="210" t="s">
        <v>536</v>
      </c>
      <c r="C39" s="211">
        <v>12660</v>
      </c>
      <c r="D39" s="192">
        <v>0</v>
      </c>
    </row>
    <row r="40" spans="1:4" x14ac:dyDescent="0.25">
      <c r="A40" s="204" t="s">
        <v>537</v>
      </c>
      <c r="B40" s="205" t="s">
        <v>538</v>
      </c>
      <c r="C40" s="206">
        <v>28000</v>
      </c>
      <c r="D40" s="206">
        <v>17772</v>
      </c>
    </row>
    <row r="41" spans="1:4" x14ac:dyDescent="0.25">
      <c r="A41" s="189" t="s">
        <v>506</v>
      </c>
      <c r="B41" s="190" t="s">
        <v>320</v>
      </c>
      <c r="C41" s="191">
        <v>28000</v>
      </c>
      <c r="D41" s="192"/>
    </row>
    <row r="42" spans="1:4" x14ac:dyDescent="0.25">
      <c r="A42" s="194" t="s">
        <v>516</v>
      </c>
      <c r="B42" s="190" t="s">
        <v>354</v>
      </c>
      <c r="C42" s="193">
        <v>0</v>
      </c>
      <c r="D42" s="192"/>
    </row>
    <row r="43" spans="1:4" x14ac:dyDescent="0.25">
      <c r="A43" s="207" t="s">
        <v>539</v>
      </c>
      <c r="B43" s="213" t="s">
        <v>540</v>
      </c>
      <c r="C43" s="214">
        <v>28000</v>
      </c>
      <c r="D43" s="214">
        <v>17772</v>
      </c>
    </row>
    <row r="44" spans="1:4" x14ac:dyDescent="0.25">
      <c r="A44" s="209" t="s">
        <v>541</v>
      </c>
      <c r="B44" s="210" t="s">
        <v>542</v>
      </c>
      <c r="C44" s="215">
        <v>28000</v>
      </c>
      <c r="D44" s="192">
        <v>17772</v>
      </c>
    </row>
    <row r="45" spans="1:4" x14ac:dyDescent="0.25">
      <c r="A45" s="201" t="s">
        <v>543</v>
      </c>
      <c r="B45" s="202" t="s">
        <v>544</v>
      </c>
      <c r="C45" s="203">
        <v>98000</v>
      </c>
      <c r="D45" s="203">
        <v>18402</v>
      </c>
    </row>
    <row r="46" spans="1:4" x14ac:dyDescent="0.25">
      <c r="A46" s="204" t="s">
        <v>525</v>
      </c>
      <c r="B46" s="205" t="s">
        <v>545</v>
      </c>
      <c r="C46" s="206">
        <v>98000</v>
      </c>
      <c r="D46" s="206">
        <v>18402</v>
      </c>
    </row>
    <row r="47" spans="1:4" x14ac:dyDescent="0.25">
      <c r="A47" s="189" t="s">
        <v>506</v>
      </c>
      <c r="B47" s="190" t="s">
        <v>320</v>
      </c>
      <c r="C47" s="191">
        <v>98000</v>
      </c>
      <c r="D47" s="193"/>
    </row>
    <row r="48" spans="1:4" x14ac:dyDescent="0.25">
      <c r="A48" s="207" t="s">
        <v>527</v>
      </c>
      <c r="B48" s="207" t="s">
        <v>528</v>
      </c>
      <c r="C48" s="214">
        <v>98000</v>
      </c>
      <c r="D48" s="214">
        <v>18402</v>
      </c>
    </row>
    <row r="49" spans="1:4" x14ac:dyDescent="0.25">
      <c r="A49" s="209" t="s">
        <v>546</v>
      </c>
      <c r="B49" s="210" t="s">
        <v>547</v>
      </c>
      <c r="C49" s="211">
        <v>98000</v>
      </c>
      <c r="D49" s="192">
        <v>18402</v>
      </c>
    </row>
    <row r="50" spans="1:4" x14ac:dyDescent="0.25">
      <c r="A50" s="201" t="s">
        <v>548</v>
      </c>
      <c r="B50" s="202" t="s">
        <v>383</v>
      </c>
      <c r="C50" s="203">
        <v>144400</v>
      </c>
      <c r="D50" s="216">
        <v>33517</v>
      </c>
    </row>
    <row r="51" spans="1:4" x14ac:dyDescent="0.25">
      <c r="A51" s="204" t="s">
        <v>525</v>
      </c>
      <c r="B51" s="205" t="s">
        <v>549</v>
      </c>
      <c r="C51" s="206">
        <v>0</v>
      </c>
      <c r="D51" s="217"/>
    </row>
    <row r="52" spans="1:4" x14ac:dyDescent="0.25">
      <c r="A52" s="189" t="s">
        <v>506</v>
      </c>
      <c r="B52" s="190" t="s">
        <v>320</v>
      </c>
      <c r="C52" s="193">
        <v>0</v>
      </c>
      <c r="D52" s="192"/>
    </row>
    <row r="53" spans="1:4" x14ac:dyDescent="0.25">
      <c r="A53" s="207" t="s">
        <v>527</v>
      </c>
      <c r="B53" s="207" t="s">
        <v>528</v>
      </c>
      <c r="C53" s="208">
        <v>0</v>
      </c>
      <c r="D53" s="208"/>
    </row>
    <row r="54" spans="1:4" x14ac:dyDescent="0.25">
      <c r="A54" s="209" t="s">
        <v>531</v>
      </c>
      <c r="B54" s="218" t="s">
        <v>532</v>
      </c>
      <c r="C54" s="193">
        <v>0</v>
      </c>
      <c r="D54" s="192"/>
    </row>
    <row r="55" spans="1:4" ht="25.5" x14ac:dyDescent="0.25">
      <c r="A55" s="209" t="s">
        <v>550</v>
      </c>
      <c r="B55" s="210" t="s">
        <v>551</v>
      </c>
      <c r="C55" s="191">
        <v>0</v>
      </c>
      <c r="D55" s="192"/>
    </row>
    <row r="56" spans="1:4" x14ac:dyDescent="0.25">
      <c r="A56" s="204" t="s">
        <v>533</v>
      </c>
      <c r="B56" s="204" t="s">
        <v>552</v>
      </c>
      <c r="C56" s="206">
        <v>144400</v>
      </c>
      <c r="D56" s="206">
        <v>33517</v>
      </c>
    </row>
    <row r="57" spans="1:4" x14ac:dyDescent="0.25">
      <c r="A57" s="189" t="s">
        <v>506</v>
      </c>
      <c r="B57" s="190" t="s">
        <v>320</v>
      </c>
      <c r="C57" s="191">
        <v>144400</v>
      </c>
      <c r="D57" s="193"/>
    </row>
    <row r="58" spans="1:4" x14ac:dyDescent="0.25">
      <c r="A58" s="207" t="s">
        <v>527</v>
      </c>
      <c r="B58" s="207" t="s">
        <v>528</v>
      </c>
      <c r="C58" s="214">
        <v>144400</v>
      </c>
      <c r="D58" s="214">
        <v>33517</v>
      </c>
    </row>
    <row r="59" spans="1:4" x14ac:dyDescent="0.25">
      <c r="A59" s="209" t="s">
        <v>531</v>
      </c>
      <c r="B59" s="210" t="s">
        <v>532</v>
      </c>
      <c r="C59" s="211">
        <v>6000</v>
      </c>
      <c r="D59" s="192">
        <v>1756</v>
      </c>
    </row>
    <row r="60" spans="1:4" ht="25.5" x14ac:dyDescent="0.25">
      <c r="A60" s="209" t="s">
        <v>550</v>
      </c>
      <c r="B60" s="210" t="s">
        <v>551</v>
      </c>
      <c r="C60" s="219">
        <v>0</v>
      </c>
      <c r="D60" s="192"/>
    </row>
    <row r="61" spans="1:4" ht="38.25" x14ac:dyDescent="0.25">
      <c r="A61" s="209" t="s">
        <v>535</v>
      </c>
      <c r="B61" s="210" t="s">
        <v>536</v>
      </c>
      <c r="C61" s="211">
        <v>138400</v>
      </c>
      <c r="D61" s="192">
        <v>31761</v>
      </c>
    </row>
    <row r="62" spans="1:4" x14ac:dyDescent="0.25">
      <c r="A62" s="201" t="s">
        <v>553</v>
      </c>
      <c r="B62" s="202" t="s">
        <v>554</v>
      </c>
      <c r="C62" s="203">
        <v>7000</v>
      </c>
      <c r="D62" s="203"/>
    </row>
    <row r="63" spans="1:4" ht="25.5" x14ac:dyDescent="0.25">
      <c r="A63" s="204" t="s">
        <v>525</v>
      </c>
      <c r="B63" s="204" t="s">
        <v>555</v>
      </c>
      <c r="C63" s="206">
        <v>7000</v>
      </c>
      <c r="D63" s="206">
        <v>0</v>
      </c>
    </row>
    <row r="64" spans="1:4" x14ac:dyDescent="0.25">
      <c r="A64" s="189" t="s">
        <v>506</v>
      </c>
      <c r="B64" s="190" t="s">
        <v>320</v>
      </c>
      <c r="C64" s="193">
        <v>0</v>
      </c>
      <c r="D64" s="192"/>
    </row>
    <row r="65" spans="1:4" x14ac:dyDescent="0.25">
      <c r="A65" s="189" t="s">
        <v>507</v>
      </c>
      <c r="B65" s="190" t="s">
        <v>508</v>
      </c>
      <c r="C65" s="191">
        <v>0</v>
      </c>
      <c r="D65" s="192"/>
    </row>
    <row r="66" spans="1:4" x14ac:dyDescent="0.25">
      <c r="A66" s="189" t="s">
        <v>515</v>
      </c>
      <c r="B66" s="190" t="s">
        <v>346</v>
      </c>
      <c r="C66" s="193">
        <v>7000</v>
      </c>
      <c r="D66" s="192"/>
    </row>
    <row r="67" spans="1:4" x14ac:dyDescent="0.25">
      <c r="A67" s="194" t="s">
        <v>516</v>
      </c>
      <c r="B67" s="190" t="s">
        <v>354</v>
      </c>
      <c r="C67" s="191">
        <v>0</v>
      </c>
      <c r="D67" s="192"/>
    </row>
    <row r="68" spans="1:4" x14ac:dyDescent="0.25">
      <c r="A68" s="207" t="s">
        <v>527</v>
      </c>
      <c r="B68" s="207" t="s">
        <v>528</v>
      </c>
      <c r="C68" s="214">
        <v>7000</v>
      </c>
      <c r="D68" s="208">
        <v>0</v>
      </c>
    </row>
    <row r="69" spans="1:4" x14ac:dyDescent="0.25">
      <c r="A69" s="209" t="s">
        <v>556</v>
      </c>
      <c r="B69" s="210" t="s">
        <v>557</v>
      </c>
      <c r="C69" s="191">
        <v>7000</v>
      </c>
      <c r="D69" s="192"/>
    </row>
    <row r="70" spans="1:4" x14ac:dyDescent="0.25">
      <c r="A70" s="201" t="s">
        <v>558</v>
      </c>
      <c r="B70" s="202" t="s">
        <v>559</v>
      </c>
      <c r="C70" s="203">
        <v>1525000</v>
      </c>
      <c r="D70" s="203">
        <v>574017</v>
      </c>
    </row>
    <row r="71" spans="1:4" x14ac:dyDescent="0.25">
      <c r="A71" s="204" t="s">
        <v>525</v>
      </c>
      <c r="B71" s="204" t="s">
        <v>560</v>
      </c>
      <c r="C71" s="206">
        <v>235000</v>
      </c>
      <c r="D71" s="206">
        <v>107480</v>
      </c>
    </row>
    <row r="72" spans="1:4" x14ac:dyDescent="0.25">
      <c r="A72" s="189" t="s">
        <v>506</v>
      </c>
      <c r="B72" s="190" t="s">
        <v>320</v>
      </c>
      <c r="C72" s="193">
        <v>0</v>
      </c>
      <c r="D72" s="192"/>
    </row>
    <row r="73" spans="1:4" x14ac:dyDescent="0.25">
      <c r="A73" s="189" t="s">
        <v>509</v>
      </c>
      <c r="B73" s="190" t="s">
        <v>508</v>
      </c>
      <c r="C73" s="191">
        <v>230000</v>
      </c>
      <c r="D73" s="192"/>
    </row>
    <row r="74" spans="1:4" x14ac:dyDescent="0.25">
      <c r="A74" s="189" t="s">
        <v>511</v>
      </c>
      <c r="B74" s="190" t="s">
        <v>508</v>
      </c>
      <c r="C74" s="193">
        <v>5000</v>
      </c>
      <c r="D74" s="192"/>
    </row>
    <row r="75" spans="1:4" x14ac:dyDescent="0.25">
      <c r="A75" s="207" t="s">
        <v>527</v>
      </c>
      <c r="B75" s="207" t="s">
        <v>528</v>
      </c>
      <c r="C75" s="214">
        <v>235000</v>
      </c>
      <c r="D75" s="214">
        <v>107480</v>
      </c>
    </row>
    <row r="76" spans="1:4" x14ac:dyDescent="0.25">
      <c r="A76" s="209" t="s">
        <v>531</v>
      </c>
      <c r="B76" s="210" t="s">
        <v>532</v>
      </c>
      <c r="C76" s="212">
        <v>235000</v>
      </c>
      <c r="D76" s="192">
        <v>107480</v>
      </c>
    </row>
    <row r="77" spans="1:4" x14ac:dyDescent="0.25">
      <c r="A77" s="204" t="s">
        <v>533</v>
      </c>
      <c r="B77" s="204" t="s">
        <v>561</v>
      </c>
      <c r="C77" s="206">
        <v>40000</v>
      </c>
      <c r="D77" s="206">
        <v>5998</v>
      </c>
    </row>
    <row r="78" spans="1:4" x14ac:dyDescent="0.25">
      <c r="A78" s="189" t="s">
        <v>510</v>
      </c>
      <c r="B78" s="190" t="s">
        <v>508</v>
      </c>
      <c r="C78" s="193">
        <v>40000</v>
      </c>
      <c r="D78" s="192"/>
    </row>
    <row r="79" spans="1:4" x14ac:dyDescent="0.25">
      <c r="A79" s="207" t="s">
        <v>527</v>
      </c>
      <c r="B79" s="213" t="s">
        <v>528</v>
      </c>
      <c r="C79" s="214">
        <v>40000</v>
      </c>
      <c r="D79" s="214">
        <v>5998</v>
      </c>
    </row>
    <row r="80" spans="1:4" x14ac:dyDescent="0.25">
      <c r="A80" s="209" t="s">
        <v>531</v>
      </c>
      <c r="B80" s="210" t="s">
        <v>532</v>
      </c>
      <c r="C80" s="212">
        <v>40000</v>
      </c>
      <c r="D80" s="192">
        <v>5998</v>
      </c>
    </row>
    <row r="81" spans="1:4" x14ac:dyDescent="0.25">
      <c r="A81" s="204" t="s">
        <v>537</v>
      </c>
      <c r="B81" s="204" t="s">
        <v>562</v>
      </c>
      <c r="C81" s="206">
        <v>1050000</v>
      </c>
      <c r="D81" s="206">
        <v>460539</v>
      </c>
    </row>
    <row r="82" spans="1:4" x14ac:dyDescent="0.25">
      <c r="A82" s="189" t="s">
        <v>506</v>
      </c>
      <c r="B82" s="190" t="s">
        <v>320</v>
      </c>
      <c r="C82" s="220">
        <v>230000</v>
      </c>
      <c r="D82" s="220"/>
    </row>
    <row r="83" spans="1:4" x14ac:dyDescent="0.25">
      <c r="A83" s="189" t="s">
        <v>509</v>
      </c>
      <c r="B83" s="190" t="s">
        <v>508</v>
      </c>
      <c r="C83" s="191">
        <v>760000</v>
      </c>
      <c r="D83" s="192"/>
    </row>
    <row r="84" spans="1:4" x14ac:dyDescent="0.25">
      <c r="A84" s="189" t="s">
        <v>515</v>
      </c>
      <c r="B84" s="190" t="s">
        <v>346</v>
      </c>
      <c r="C84" s="193">
        <v>60000</v>
      </c>
      <c r="D84" s="192"/>
    </row>
    <row r="85" spans="1:4" x14ac:dyDescent="0.25">
      <c r="A85" s="189" t="s">
        <v>517</v>
      </c>
      <c r="B85" s="190" t="s">
        <v>563</v>
      </c>
      <c r="C85" s="221">
        <v>90530</v>
      </c>
      <c r="D85" s="197"/>
    </row>
    <row r="86" spans="1:4" x14ac:dyDescent="0.25">
      <c r="A86" s="207" t="s">
        <v>527</v>
      </c>
      <c r="B86" s="213" t="s">
        <v>528</v>
      </c>
      <c r="C86" s="214">
        <v>1050000</v>
      </c>
      <c r="D86" s="214">
        <v>444117</v>
      </c>
    </row>
    <row r="87" spans="1:4" ht="38.25" x14ac:dyDescent="0.25">
      <c r="A87" s="209" t="s">
        <v>535</v>
      </c>
      <c r="B87" s="210" t="s">
        <v>536</v>
      </c>
      <c r="C87" s="211">
        <v>1050000</v>
      </c>
      <c r="D87" s="192">
        <v>444117</v>
      </c>
    </row>
    <row r="88" spans="1:4" x14ac:dyDescent="0.25">
      <c r="A88" s="207" t="s">
        <v>539</v>
      </c>
      <c r="B88" s="213" t="s">
        <v>540</v>
      </c>
      <c r="C88" s="214">
        <v>170000</v>
      </c>
      <c r="D88" s="214">
        <v>16422</v>
      </c>
    </row>
    <row r="89" spans="1:4" x14ac:dyDescent="0.25">
      <c r="A89" s="209" t="s">
        <v>541</v>
      </c>
      <c r="B89" s="210" t="s">
        <v>542</v>
      </c>
      <c r="C89" s="211">
        <v>170000</v>
      </c>
      <c r="D89" s="192">
        <v>16422</v>
      </c>
    </row>
    <row r="90" spans="1:4" x14ac:dyDescent="0.25">
      <c r="A90" s="204" t="s">
        <v>564</v>
      </c>
      <c r="B90" s="204" t="s">
        <v>565</v>
      </c>
      <c r="C90" s="206">
        <v>200000</v>
      </c>
      <c r="D90" s="206"/>
    </row>
    <row r="91" spans="1:4" x14ac:dyDescent="0.25">
      <c r="A91" s="189" t="s">
        <v>506</v>
      </c>
      <c r="B91" s="190" t="s">
        <v>320</v>
      </c>
      <c r="C91" s="222">
        <v>105000</v>
      </c>
      <c r="D91" s="220"/>
    </row>
    <row r="92" spans="1:4" x14ac:dyDescent="0.25">
      <c r="A92" s="189" t="s">
        <v>510</v>
      </c>
      <c r="B92" s="190" t="s">
        <v>508</v>
      </c>
      <c r="C92" s="193">
        <v>95000</v>
      </c>
      <c r="D92" s="192"/>
    </row>
    <row r="93" spans="1:4" x14ac:dyDescent="0.25">
      <c r="A93" s="207" t="s">
        <v>527</v>
      </c>
      <c r="B93" s="213" t="s">
        <v>528</v>
      </c>
      <c r="C93" s="214">
        <v>200000</v>
      </c>
      <c r="D93" s="214"/>
    </row>
    <row r="94" spans="1:4" ht="38.25" x14ac:dyDescent="0.25">
      <c r="A94" s="209" t="s">
        <v>535</v>
      </c>
      <c r="B94" s="210" t="s">
        <v>536</v>
      </c>
      <c r="C94" s="212">
        <v>200000</v>
      </c>
      <c r="D94" s="192">
        <v>0</v>
      </c>
    </row>
    <row r="95" spans="1:4" x14ac:dyDescent="0.25">
      <c r="A95" s="207" t="s">
        <v>539</v>
      </c>
      <c r="B95" s="213" t="s">
        <v>540</v>
      </c>
      <c r="C95" s="214">
        <v>0</v>
      </c>
      <c r="D95" s="214"/>
    </row>
    <row r="96" spans="1:4" x14ac:dyDescent="0.25">
      <c r="A96" s="209" t="s">
        <v>541</v>
      </c>
      <c r="B96" s="210" t="s">
        <v>542</v>
      </c>
      <c r="C96" s="193">
        <v>0</v>
      </c>
      <c r="D96" s="192"/>
    </row>
    <row r="97" spans="1:4" x14ac:dyDescent="0.25">
      <c r="A97" s="201" t="s">
        <v>566</v>
      </c>
      <c r="B97" s="202" t="s">
        <v>567</v>
      </c>
      <c r="C97" s="203">
        <v>5000</v>
      </c>
      <c r="D97" s="203"/>
    </row>
    <row r="98" spans="1:4" x14ac:dyDescent="0.25">
      <c r="A98" s="223" t="s">
        <v>525</v>
      </c>
      <c r="B98" s="223" t="s">
        <v>568</v>
      </c>
      <c r="C98" s="206">
        <v>5000</v>
      </c>
      <c r="D98" s="206"/>
    </row>
    <row r="99" spans="1:4" x14ac:dyDescent="0.25">
      <c r="A99" s="207" t="s">
        <v>527</v>
      </c>
      <c r="B99" s="213" t="s">
        <v>528</v>
      </c>
      <c r="C99" s="208">
        <v>5000</v>
      </c>
      <c r="D99" s="208"/>
    </row>
    <row r="100" spans="1:4" x14ac:dyDescent="0.25">
      <c r="A100" s="209" t="s">
        <v>531</v>
      </c>
      <c r="B100" s="210" t="s">
        <v>532</v>
      </c>
      <c r="C100" s="193">
        <v>5000</v>
      </c>
      <c r="D100" s="192"/>
    </row>
    <row r="101" spans="1:4" x14ac:dyDescent="0.25">
      <c r="A101" s="223" t="s">
        <v>569</v>
      </c>
      <c r="B101" s="223" t="s">
        <v>570</v>
      </c>
      <c r="C101" s="206">
        <v>0</v>
      </c>
      <c r="D101" s="206"/>
    </row>
    <row r="102" spans="1:4" x14ac:dyDescent="0.25">
      <c r="A102" s="207" t="s">
        <v>527</v>
      </c>
      <c r="B102" s="213" t="s">
        <v>528</v>
      </c>
      <c r="C102" s="208">
        <v>0</v>
      </c>
      <c r="D102" s="208"/>
    </row>
    <row r="103" spans="1:4" ht="38.25" x14ac:dyDescent="0.25">
      <c r="A103" s="209" t="s">
        <v>535</v>
      </c>
      <c r="B103" s="210" t="s">
        <v>536</v>
      </c>
      <c r="C103" s="191">
        <v>0</v>
      </c>
      <c r="D103" s="192"/>
    </row>
    <row r="104" spans="1:4" x14ac:dyDescent="0.25">
      <c r="A104" s="201" t="s">
        <v>571</v>
      </c>
      <c r="B104" s="202" t="s">
        <v>572</v>
      </c>
      <c r="C104" s="203">
        <v>235000</v>
      </c>
      <c r="D104" s="203">
        <v>34430</v>
      </c>
    </row>
    <row r="105" spans="1:4" x14ac:dyDescent="0.25">
      <c r="A105" s="223" t="s">
        <v>525</v>
      </c>
      <c r="B105" s="223" t="s">
        <v>573</v>
      </c>
      <c r="C105" s="206">
        <v>90000</v>
      </c>
      <c r="D105" s="206">
        <v>16091</v>
      </c>
    </row>
    <row r="106" spans="1:4" x14ac:dyDescent="0.25">
      <c r="A106" s="194" t="s">
        <v>506</v>
      </c>
      <c r="B106" s="190" t="s">
        <v>320</v>
      </c>
      <c r="C106" s="193">
        <v>75000</v>
      </c>
      <c r="D106" s="192"/>
    </row>
    <row r="107" spans="1:4" x14ac:dyDescent="0.25">
      <c r="A107" s="189" t="s">
        <v>510</v>
      </c>
      <c r="B107" s="190" t="s">
        <v>508</v>
      </c>
      <c r="C107" s="191">
        <v>15000</v>
      </c>
      <c r="D107" s="192"/>
    </row>
    <row r="108" spans="1:4" x14ac:dyDescent="0.25">
      <c r="A108" s="189" t="s">
        <v>515</v>
      </c>
      <c r="B108" s="190" t="s">
        <v>346</v>
      </c>
      <c r="C108" s="193">
        <v>0</v>
      </c>
      <c r="D108" s="192"/>
    </row>
    <row r="109" spans="1:4" x14ac:dyDescent="0.25">
      <c r="A109" s="207" t="s">
        <v>527</v>
      </c>
      <c r="B109" s="213" t="s">
        <v>528</v>
      </c>
      <c r="C109" s="214">
        <v>90000</v>
      </c>
      <c r="D109" s="214">
        <v>16091</v>
      </c>
    </row>
    <row r="110" spans="1:4" x14ac:dyDescent="0.25">
      <c r="A110" s="209" t="s">
        <v>531</v>
      </c>
      <c r="B110" s="210" t="s">
        <v>532</v>
      </c>
      <c r="C110" s="212">
        <v>90000</v>
      </c>
      <c r="D110" s="192">
        <v>16091</v>
      </c>
    </row>
    <row r="111" spans="1:4" ht="25.5" x14ac:dyDescent="0.25">
      <c r="A111" s="223" t="s">
        <v>569</v>
      </c>
      <c r="B111" s="223" t="s">
        <v>574</v>
      </c>
      <c r="C111" s="206">
        <v>145000</v>
      </c>
      <c r="D111" s="206">
        <v>18339</v>
      </c>
    </row>
    <row r="112" spans="1:4" x14ac:dyDescent="0.25">
      <c r="A112" s="189" t="s">
        <v>515</v>
      </c>
      <c r="B112" s="190" t="s">
        <v>346</v>
      </c>
      <c r="C112" s="193">
        <v>75000</v>
      </c>
      <c r="D112" s="192"/>
    </row>
    <row r="113" spans="1:4" ht="38.25" x14ac:dyDescent="0.25">
      <c r="A113" s="189" t="s">
        <v>517</v>
      </c>
      <c r="B113" s="190" t="s">
        <v>518</v>
      </c>
      <c r="C113" s="191">
        <v>70000</v>
      </c>
      <c r="D113" s="192"/>
    </row>
    <row r="114" spans="1:4" x14ac:dyDescent="0.25">
      <c r="A114" s="207" t="s">
        <v>527</v>
      </c>
      <c r="B114" s="213" t="s">
        <v>528</v>
      </c>
      <c r="C114" s="214">
        <v>40000</v>
      </c>
      <c r="D114" s="214">
        <v>17339</v>
      </c>
    </row>
    <row r="115" spans="1:4" ht="38.25" x14ac:dyDescent="0.25">
      <c r="A115" s="209" t="s">
        <v>535</v>
      </c>
      <c r="B115" s="210" t="s">
        <v>536</v>
      </c>
      <c r="C115" s="211">
        <v>40000</v>
      </c>
      <c r="D115" s="192">
        <v>17339</v>
      </c>
    </row>
    <row r="116" spans="1:4" x14ac:dyDescent="0.25">
      <c r="A116" s="207" t="s">
        <v>539</v>
      </c>
      <c r="B116" s="213" t="s">
        <v>540</v>
      </c>
      <c r="C116" s="214">
        <v>105000</v>
      </c>
      <c r="D116" s="214">
        <v>1000</v>
      </c>
    </row>
    <row r="117" spans="1:4" x14ac:dyDescent="0.25">
      <c r="A117" s="209" t="s">
        <v>541</v>
      </c>
      <c r="B117" s="210" t="s">
        <v>542</v>
      </c>
      <c r="C117" s="211">
        <v>105000</v>
      </c>
      <c r="D117" s="192">
        <v>1000</v>
      </c>
    </row>
    <row r="118" spans="1:4" x14ac:dyDescent="0.25">
      <c r="A118" s="223" t="s">
        <v>537</v>
      </c>
      <c r="B118" s="223" t="s">
        <v>575</v>
      </c>
      <c r="C118" s="206">
        <v>0</v>
      </c>
      <c r="D118" s="206"/>
    </row>
    <row r="119" spans="1:4" x14ac:dyDescent="0.25">
      <c r="A119" s="207" t="s">
        <v>539</v>
      </c>
      <c r="B119" s="213" t="s">
        <v>540</v>
      </c>
      <c r="C119" s="208">
        <v>0</v>
      </c>
      <c r="D119" s="208"/>
    </row>
    <row r="120" spans="1:4" x14ac:dyDescent="0.25">
      <c r="A120" s="209" t="s">
        <v>541</v>
      </c>
      <c r="B120" s="210" t="s">
        <v>542</v>
      </c>
      <c r="C120" s="212">
        <v>0</v>
      </c>
      <c r="D120" s="192"/>
    </row>
    <row r="121" spans="1:4" x14ac:dyDescent="0.25">
      <c r="A121" s="201" t="s">
        <v>576</v>
      </c>
      <c r="B121" s="202" t="s">
        <v>577</v>
      </c>
      <c r="C121" s="203">
        <v>984000</v>
      </c>
      <c r="D121" s="203">
        <v>240627</v>
      </c>
    </row>
    <row r="122" spans="1:4" x14ac:dyDescent="0.25">
      <c r="A122" s="223" t="s">
        <v>525</v>
      </c>
      <c r="B122" s="223" t="s">
        <v>578</v>
      </c>
      <c r="C122" s="206">
        <v>19000</v>
      </c>
      <c r="D122" s="206">
        <v>1371</v>
      </c>
    </row>
    <row r="123" spans="1:4" x14ac:dyDescent="0.25">
      <c r="A123" s="194" t="s">
        <v>506</v>
      </c>
      <c r="B123" s="190" t="s">
        <v>320</v>
      </c>
      <c r="C123" s="191">
        <v>14000</v>
      </c>
      <c r="D123" s="192"/>
    </row>
    <row r="124" spans="1:4" x14ac:dyDescent="0.25">
      <c r="A124" s="189" t="s">
        <v>515</v>
      </c>
      <c r="B124" s="190" t="s">
        <v>346</v>
      </c>
      <c r="C124" s="193">
        <v>0</v>
      </c>
      <c r="D124" s="192"/>
    </row>
    <row r="125" spans="1:4" ht="38.25" x14ac:dyDescent="0.25">
      <c r="A125" s="189" t="s">
        <v>517</v>
      </c>
      <c r="B125" s="190" t="s">
        <v>518</v>
      </c>
      <c r="C125" s="191">
        <v>5000</v>
      </c>
      <c r="D125" s="192"/>
    </row>
    <row r="126" spans="1:4" x14ac:dyDescent="0.25">
      <c r="A126" s="207" t="s">
        <v>527</v>
      </c>
      <c r="B126" s="207" t="s">
        <v>528</v>
      </c>
      <c r="C126" s="214">
        <v>5000</v>
      </c>
      <c r="D126" s="214">
        <v>750</v>
      </c>
    </row>
    <row r="127" spans="1:4" x14ac:dyDescent="0.25">
      <c r="A127" s="209" t="s">
        <v>531</v>
      </c>
      <c r="B127" s="210" t="s">
        <v>532</v>
      </c>
      <c r="C127" s="191">
        <v>5000</v>
      </c>
      <c r="D127" s="192">
        <v>750</v>
      </c>
    </row>
    <row r="128" spans="1:4" x14ac:dyDescent="0.25">
      <c r="A128" s="207" t="s">
        <v>539</v>
      </c>
      <c r="B128" s="213" t="s">
        <v>540</v>
      </c>
      <c r="C128" s="214">
        <v>14000</v>
      </c>
      <c r="D128" s="214">
        <v>621</v>
      </c>
    </row>
    <row r="129" spans="1:4" x14ac:dyDescent="0.25">
      <c r="A129" s="209" t="s">
        <v>541</v>
      </c>
      <c r="B129" s="210" t="s">
        <v>542</v>
      </c>
      <c r="C129" s="221">
        <v>14000</v>
      </c>
      <c r="D129" s="197">
        <v>621</v>
      </c>
    </row>
    <row r="130" spans="1:4" x14ac:dyDescent="0.25">
      <c r="A130" s="223" t="s">
        <v>569</v>
      </c>
      <c r="B130" s="223" t="s">
        <v>579</v>
      </c>
      <c r="C130" s="206">
        <v>0</v>
      </c>
      <c r="D130" s="206"/>
    </row>
    <row r="131" spans="1:4" x14ac:dyDescent="0.25">
      <c r="A131" s="207" t="s">
        <v>527</v>
      </c>
      <c r="B131" s="213" t="s">
        <v>528</v>
      </c>
      <c r="C131" s="208">
        <v>0</v>
      </c>
      <c r="D131" s="208"/>
    </row>
    <row r="132" spans="1:4" ht="38.25" x14ac:dyDescent="0.25">
      <c r="A132" s="209" t="s">
        <v>535</v>
      </c>
      <c r="B132" s="210" t="s">
        <v>536</v>
      </c>
      <c r="C132" s="193">
        <v>0</v>
      </c>
      <c r="D132" s="192"/>
    </row>
    <row r="133" spans="1:4" x14ac:dyDescent="0.25">
      <c r="A133" s="223" t="s">
        <v>580</v>
      </c>
      <c r="B133" s="223" t="s">
        <v>581</v>
      </c>
      <c r="C133" s="206">
        <v>250000</v>
      </c>
      <c r="D133" s="206">
        <v>99410</v>
      </c>
    </row>
    <row r="134" spans="1:4" x14ac:dyDescent="0.25">
      <c r="A134" s="194" t="s">
        <v>506</v>
      </c>
      <c r="B134" s="190" t="s">
        <v>320</v>
      </c>
      <c r="C134" s="193">
        <v>250000</v>
      </c>
      <c r="D134" s="192"/>
    </row>
    <row r="135" spans="1:4" x14ac:dyDescent="0.25">
      <c r="A135" s="189" t="s">
        <v>510</v>
      </c>
      <c r="B135" s="190" t="s">
        <v>508</v>
      </c>
      <c r="C135" s="191">
        <v>0</v>
      </c>
      <c r="D135" s="192"/>
    </row>
    <row r="136" spans="1:4" x14ac:dyDescent="0.25">
      <c r="A136" s="189" t="s">
        <v>515</v>
      </c>
      <c r="B136" s="190" t="s">
        <v>346</v>
      </c>
      <c r="C136" s="193">
        <v>0</v>
      </c>
      <c r="D136" s="192"/>
    </row>
    <row r="137" spans="1:4" x14ac:dyDescent="0.25">
      <c r="A137" s="207" t="s">
        <v>527</v>
      </c>
      <c r="B137" s="213" t="s">
        <v>528</v>
      </c>
      <c r="C137" s="214">
        <v>250000</v>
      </c>
      <c r="D137" s="214">
        <v>99410</v>
      </c>
    </row>
    <row r="138" spans="1:4" x14ac:dyDescent="0.25">
      <c r="A138" s="209" t="s">
        <v>531</v>
      </c>
      <c r="B138" s="224" t="s">
        <v>532</v>
      </c>
      <c r="C138" s="212">
        <v>250000</v>
      </c>
      <c r="D138" s="192">
        <v>99410</v>
      </c>
    </row>
    <row r="139" spans="1:4" x14ac:dyDescent="0.25">
      <c r="A139" s="223" t="s">
        <v>564</v>
      </c>
      <c r="B139" s="223" t="s">
        <v>582</v>
      </c>
      <c r="C139" s="206">
        <v>200000</v>
      </c>
      <c r="D139" s="206">
        <v>15000</v>
      </c>
    </row>
    <row r="140" spans="1:4" x14ac:dyDescent="0.25">
      <c r="A140" s="194" t="s">
        <v>506</v>
      </c>
      <c r="B140" s="190" t="s">
        <v>320</v>
      </c>
      <c r="C140" s="193">
        <v>200000</v>
      </c>
      <c r="D140" s="192"/>
    </row>
    <row r="141" spans="1:4" x14ac:dyDescent="0.25">
      <c r="A141" s="189" t="s">
        <v>514</v>
      </c>
      <c r="B141" s="190" t="s">
        <v>508</v>
      </c>
      <c r="C141" s="191">
        <v>0</v>
      </c>
      <c r="D141" s="192"/>
    </row>
    <row r="142" spans="1:4" x14ac:dyDescent="0.25">
      <c r="A142" s="189" t="s">
        <v>515</v>
      </c>
      <c r="B142" s="190" t="s">
        <v>346</v>
      </c>
      <c r="C142" s="193">
        <v>0</v>
      </c>
      <c r="D142" s="192"/>
    </row>
    <row r="143" spans="1:4" ht="38.25" x14ac:dyDescent="0.25">
      <c r="A143" s="189" t="s">
        <v>517</v>
      </c>
      <c r="B143" s="190" t="s">
        <v>583</v>
      </c>
      <c r="C143" s="191"/>
      <c r="D143" s="192"/>
    </row>
    <row r="144" spans="1:4" x14ac:dyDescent="0.25">
      <c r="A144" s="207" t="s">
        <v>527</v>
      </c>
      <c r="B144" s="213" t="s">
        <v>528</v>
      </c>
      <c r="C144" s="214">
        <v>200000</v>
      </c>
      <c r="D144" s="214">
        <v>15000</v>
      </c>
    </row>
    <row r="145" spans="1:4" ht="38.25" x14ac:dyDescent="0.25">
      <c r="A145" s="209" t="s">
        <v>535</v>
      </c>
      <c r="B145" s="210" t="s">
        <v>536</v>
      </c>
      <c r="C145" s="211">
        <v>200000</v>
      </c>
      <c r="D145" s="192">
        <v>15000</v>
      </c>
    </row>
    <row r="146" spans="1:4" x14ac:dyDescent="0.25">
      <c r="A146" s="223" t="s">
        <v>584</v>
      </c>
      <c r="B146" s="223" t="s">
        <v>585</v>
      </c>
      <c r="C146" s="206">
        <v>60000</v>
      </c>
      <c r="D146" s="206">
        <v>49628</v>
      </c>
    </row>
    <row r="147" spans="1:4" x14ac:dyDescent="0.25">
      <c r="A147" s="194" t="s">
        <v>506</v>
      </c>
      <c r="B147" s="190" t="s">
        <v>320</v>
      </c>
      <c r="C147" s="191">
        <v>60000</v>
      </c>
      <c r="D147" s="192"/>
    </row>
    <row r="148" spans="1:4" x14ac:dyDescent="0.25">
      <c r="A148" s="207" t="s">
        <v>527</v>
      </c>
      <c r="B148" s="213" t="s">
        <v>528</v>
      </c>
      <c r="C148" s="214">
        <v>60000</v>
      </c>
      <c r="D148" s="214">
        <v>49628</v>
      </c>
    </row>
    <row r="149" spans="1:4" x14ac:dyDescent="0.25">
      <c r="A149" s="209" t="s">
        <v>531</v>
      </c>
      <c r="B149" s="224" t="s">
        <v>532</v>
      </c>
      <c r="C149" s="211">
        <v>60000</v>
      </c>
      <c r="D149" s="192">
        <v>49628</v>
      </c>
    </row>
    <row r="150" spans="1:4" x14ac:dyDescent="0.25">
      <c r="A150" s="223" t="s">
        <v>586</v>
      </c>
      <c r="B150" s="223" t="s">
        <v>587</v>
      </c>
      <c r="C150" s="206">
        <v>12000</v>
      </c>
      <c r="D150" s="206">
        <v>4080</v>
      </c>
    </row>
    <row r="151" spans="1:4" x14ac:dyDescent="0.25">
      <c r="A151" s="194" t="s">
        <v>506</v>
      </c>
      <c r="B151" s="190" t="s">
        <v>320</v>
      </c>
      <c r="C151" s="191">
        <v>12000</v>
      </c>
      <c r="D151" s="192"/>
    </row>
    <row r="152" spans="1:4" x14ac:dyDescent="0.25">
      <c r="A152" s="207" t="s">
        <v>527</v>
      </c>
      <c r="B152" s="213" t="s">
        <v>528</v>
      </c>
      <c r="C152" s="214">
        <v>12000</v>
      </c>
      <c r="D152" s="214">
        <v>4080</v>
      </c>
    </row>
    <row r="153" spans="1:4" x14ac:dyDescent="0.25">
      <c r="A153" s="209" t="s">
        <v>531</v>
      </c>
      <c r="B153" s="224" t="s">
        <v>532</v>
      </c>
      <c r="C153" s="211">
        <v>12000</v>
      </c>
      <c r="D153" s="192">
        <v>4080</v>
      </c>
    </row>
    <row r="154" spans="1:4" x14ac:dyDescent="0.25">
      <c r="A154" s="223" t="s">
        <v>588</v>
      </c>
      <c r="B154" s="223" t="s">
        <v>589</v>
      </c>
      <c r="C154" s="206">
        <v>43000</v>
      </c>
      <c r="D154" s="206">
        <v>26485</v>
      </c>
    </row>
    <row r="155" spans="1:4" x14ac:dyDescent="0.25">
      <c r="A155" s="194" t="s">
        <v>506</v>
      </c>
      <c r="B155" s="190" t="s">
        <v>320</v>
      </c>
      <c r="C155" s="191">
        <v>43000</v>
      </c>
      <c r="D155" s="192"/>
    </row>
    <row r="156" spans="1:4" x14ac:dyDescent="0.25">
      <c r="A156" s="207" t="s">
        <v>527</v>
      </c>
      <c r="B156" s="213" t="s">
        <v>528</v>
      </c>
      <c r="C156" s="214">
        <v>43000</v>
      </c>
      <c r="D156" s="214">
        <v>26485</v>
      </c>
    </row>
    <row r="157" spans="1:4" x14ac:dyDescent="0.25">
      <c r="A157" s="209" t="s">
        <v>531</v>
      </c>
      <c r="B157" s="224" t="s">
        <v>532</v>
      </c>
      <c r="C157" s="211">
        <v>43000</v>
      </c>
      <c r="D157" s="192">
        <v>26485</v>
      </c>
    </row>
    <row r="158" spans="1:4" x14ac:dyDescent="0.25">
      <c r="A158" s="223" t="s">
        <v>590</v>
      </c>
      <c r="B158" s="223" t="s">
        <v>591</v>
      </c>
      <c r="C158" s="206">
        <v>0</v>
      </c>
      <c r="D158" s="206"/>
    </row>
    <row r="159" spans="1:4" x14ac:dyDescent="0.25">
      <c r="A159" s="194" t="s">
        <v>506</v>
      </c>
      <c r="B159" s="190" t="s">
        <v>320</v>
      </c>
      <c r="C159" s="191">
        <v>0</v>
      </c>
      <c r="D159" s="192"/>
    </row>
    <row r="160" spans="1:4" x14ac:dyDescent="0.25">
      <c r="A160" s="194" t="s">
        <v>592</v>
      </c>
      <c r="B160" s="190" t="s">
        <v>322</v>
      </c>
      <c r="C160" s="193">
        <v>0</v>
      </c>
      <c r="D160" s="192"/>
    </row>
    <row r="161" spans="1:4" x14ac:dyDescent="0.25">
      <c r="A161" s="194" t="s">
        <v>507</v>
      </c>
      <c r="B161" s="190" t="s">
        <v>508</v>
      </c>
      <c r="C161" s="191">
        <v>0</v>
      </c>
      <c r="D161" s="192"/>
    </row>
    <row r="162" spans="1:4" x14ac:dyDescent="0.25">
      <c r="A162" s="194" t="s">
        <v>515</v>
      </c>
      <c r="B162" s="190" t="s">
        <v>346</v>
      </c>
      <c r="C162" s="193">
        <v>0</v>
      </c>
      <c r="D162" s="192"/>
    </row>
    <row r="163" spans="1:4" x14ac:dyDescent="0.25">
      <c r="A163" s="194" t="s">
        <v>516</v>
      </c>
      <c r="B163" s="190" t="s">
        <v>354</v>
      </c>
      <c r="C163" s="191">
        <v>0</v>
      </c>
      <c r="D163" s="192"/>
    </row>
    <row r="164" spans="1:4" ht="38.25" x14ac:dyDescent="0.25">
      <c r="A164" s="194" t="s">
        <v>517</v>
      </c>
      <c r="B164" s="190" t="s">
        <v>583</v>
      </c>
      <c r="C164" s="193">
        <v>0</v>
      </c>
      <c r="D164" s="192"/>
    </row>
    <row r="165" spans="1:4" x14ac:dyDescent="0.25">
      <c r="A165" s="194" t="s">
        <v>519</v>
      </c>
      <c r="B165" s="190" t="s">
        <v>362</v>
      </c>
      <c r="C165" s="191">
        <v>0</v>
      </c>
      <c r="D165" s="192"/>
    </row>
    <row r="166" spans="1:4" x14ac:dyDescent="0.25">
      <c r="A166" s="207" t="s">
        <v>539</v>
      </c>
      <c r="B166" s="213" t="s">
        <v>540</v>
      </c>
      <c r="C166" s="214">
        <v>0</v>
      </c>
      <c r="D166" s="214"/>
    </row>
    <row r="167" spans="1:4" x14ac:dyDescent="0.25">
      <c r="A167" s="209" t="s">
        <v>541</v>
      </c>
      <c r="B167" s="224" t="s">
        <v>542</v>
      </c>
      <c r="C167" s="191">
        <v>0</v>
      </c>
      <c r="D167" s="192"/>
    </row>
    <row r="168" spans="1:4" x14ac:dyDescent="0.25">
      <c r="A168" s="223" t="s">
        <v>593</v>
      </c>
      <c r="B168" s="223" t="s">
        <v>594</v>
      </c>
      <c r="C168" s="206">
        <v>400000</v>
      </c>
      <c r="D168" s="206"/>
    </row>
    <row r="169" spans="1:4" x14ac:dyDescent="0.25">
      <c r="A169" s="194" t="s">
        <v>506</v>
      </c>
      <c r="B169" s="190" t="s">
        <v>320</v>
      </c>
      <c r="C169" s="191">
        <v>40000</v>
      </c>
      <c r="D169" s="192"/>
    </row>
    <row r="170" spans="1:4" x14ac:dyDescent="0.25">
      <c r="A170" s="207" t="s">
        <v>527</v>
      </c>
      <c r="B170" s="213" t="s">
        <v>528</v>
      </c>
      <c r="C170" s="214">
        <v>400000</v>
      </c>
      <c r="D170" s="214"/>
    </row>
    <row r="171" spans="1:4" ht="38.25" x14ac:dyDescent="0.25">
      <c r="A171" s="209" t="s">
        <v>535</v>
      </c>
      <c r="B171" s="210" t="s">
        <v>536</v>
      </c>
      <c r="C171" s="211">
        <v>400000</v>
      </c>
      <c r="D171" s="192"/>
    </row>
    <row r="172" spans="1:4" x14ac:dyDescent="0.25">
      <c r="A172" s="207" t="s">
        <v>539</v>
      </c>
      <c r="B172" s="213" t="s">
        <v>540</v>
      </c>
      <c r="C172" s="214">
        <v>0</v>
      </c>
      <c r="D172" s="214"/>
    </row>
    <row r="173" spans="1:4" x14ac:dyDescent="0.25">
      <c r="A173" s="209" t="s">
        <v>541</v>
      </c>
      <c r="B173" s="224" t="s">
        <v>542</v>
      </c>
      <c r="C173" s="191">
        <v>0</v>
      </c>
      <c r="D173" s="192"/>
    </row>
    <row r="174" spans="1:4" x14ac:dyDescent="0.25">
      <c r="A174" s="225" t="s">
        <v>595</v>
      </c>
      <c r="B174" s="226" t="s">
        <v>596</v>
      </c>
      <c r="C174" s="206">
        <v>0</v>
      </c>
      <c r="D174" s="206">
        <v>37403</v>
      </c>
    </row>
    <row r="175" spans="1:4" x14ac:dyDescent="0.25">
      <c r="A175" s="194" t="s">
        <v>506</v>
      </c>
      <c r="B175" s="190" t="s">
        <v>320</v>
      </c>
      <c r="C175" s="191">
        <v>0</v>
      </c>
      <c r="D175" s="192"/>
    </row>
    <row r="176" spans="1:4" x14ac:dyDescent="0.25">
      <c r="A176" s="194" t="s">
        <v>515</v>
      </c>
      <c r="B176" s="190" t="s">
        <v>346</v>
      </c>
      <c r="C176" s="193">
        <v>0</v>
      </c>
      <c r="D176" s="192"/>
    </row>
    <row r="177" spans="1:4" x14ac:dyDescent="0.25">
      <c r="A177" s="207" t="s">
        <v>539</v>
      </c>
      <c r="B177" s="213" t="s">
        <v>540</v>
      </c>
      <c r="C177" s="214">
        <v>0</v>
      </c>
      <c r="D177" s="214">
        <v>37403</v>
      </c>
    </row>
    <row r="178" spans="1:4" x14ac:dyDescent="0.25">
      <c r="A178" s="209" t="s">
        <v>541</v>
      </c>
      <c r="B178" s="224" t="s">
        <v>542</v>
      </c>
      <c r="C178" s="212">
        <v>0</v>
      </c>
      <c r="D178" s="192">
        <v>37403</v>
      </c>
    </row>
    <row r="179" spans="1:4" x14ac:dyDescent="0.25">
      <c r="A179" s="225" t="s">
        <v>597</v>
      </c>
      <c r="B179" s="226" t="s">
        <v>598</v>
      </c>
      <c r="C179" s="206">
        <v>0</v>
      </c>
      <c r="D179" s="206">
        <v>7250</v>
      </c>
    </row>
    <row r="180" spans="1:4" x14ac:dyDescent="0.25">
      <c r="A180" s="194" t="s">
        <v>515</v>
      </c>
      <c r="B180" s="190" t="s">
        <v>346</v>
      </c>
      <c r="C180" s="193">
        <v>0</v>
      </c>
      <c r="D180" s="193"/>
    </row>
    <row r="181" spans="1:4" x14ac:dyDescent="0.25">
      <c r="A181" s="207" t="s">
        <v>539</v>
      </c>
      <c r="B181" s="213" t="s">
        <v>540</v>
      </c>
      <c r="C181" s="214">
        <v>0</v>
      </c>
      <c r="D181" s="214">
        <v>7250</v>
      </c>
    </row>
    <row r="182" spans="1:4" x14ac:dyDescent="0.25">
      <c r="A182" s="209" t="s">
        <v>541</v>
      </c>
      <c r="B182" s="224" t="s">
        <v>542</v>
      </c>
      <c r="C182" s="212">
        <v>0</v>
      </c>
      <c r="D182" s="192">
        <v>7250</v>
      </c>
    </row>
    <row r="183" spans="1:4" x14ac:dyDescent="0.25">
      <c r="A183" s="201" t="s">
        <v>599</v>
      </c>
      <c r="B183" s="202" t="s">
        <v>600</v>
      </c>
      <c r="C183" s="203">
        <v>27000</v>
      </c>
      <c r="D183" s="203"/>
    </row>
    <row r="184" spans="1:4" x14ac:dyDescent="0.25">
      <c r="A184" s="225" t="s">
        <v>525</v>
      </c>
      <c r="B184" s="226" t="s">
        <v>601</v>
      </c>
      <c r="C184" s="206">
        <v>12000</v>
      </c>
      <c r="D184" s="206"/>
    </row>
    <row r="185" spans="1:4" x14ac:dyDescent="0.25">
      <c r="A185" s="194" t="s">
        <v>506</v>
      </c>
      <c r="B185" s="190" t="s">
        <v>320</v>
      </c>
      <c r="C185" s="191">
        <v>12000</v>
      </c>
      <c r="D185" s="192"/>
    </row>
    <row r="186" spans="1:4" x14ac:dyDescent="0.25">
      <c r="A186" s="207" t="s">
        <v>527</v>
      </c>
      <c r="B186" s="213" t="s">
        <v>528</v>
      </c>
      <c r="C186" s="214">
        <v>12000</v>
      </c>
      <c r="D186" s="214"/>
    </row>
    <row r="187" spans="1:4" x14ac:dyDescent="0.25">
      <c r="A187" s="209" t="s">
        <v>531</v>
      </c>
      <c r="B187" s="224" t="s">
        <v>532</v>
      </c>
      <c r="C187" s="211">
        <v>12000</v>
      </c>
      <c r="D187" s="192"/>
    </row>
    <row r="188" spans="1:4" x14ac:dyDescent="0.25">
      <c r="A188" s="225" t="s">
        <v>533</v>
      </c>
      <c r="B188" s="226" t="s">
        <v>602</v>
      </c>
      <c r="C188" s="206">
        <v>15000</v>
      </c>
      <c r="D188" s="206"/>
    </row>
    <row r="189" spans="1:4" x14ac:dyDescent="0.25">
      <c r="A189" s="194" t="s">
        <v>506</v>
      </c>
      <c r="B189" s="190" t="s">
        <v>320</v>
      </c>
      <c r="C189" s="191">
        <v>12660</v>
      </c>
      <c r="D189" s="192"/>
    </row>
    <row r="190" spans="1:4" x14ac:dyDescent="0.25">
      <c r="A190" s="207" t="s">
        <v>527</v>
      </c>
      <c r="B190" s="213" t="s">
        <v>528</v>
      </c>
      <c r="C190" s="214">
        <v>15000</v>
      </c>
      <c r="D190" s="214"/>
    </row>
    <row r="191" spans="1:4" ht="38.25" x14ac:dyDescent="0.25">
      <c r="A191" s="209" t="s">
        <v>535</v>
      </c>
      <c r="B191" s="210" t="s">
        <v>536</v>
      </c>
      <c r="C191" s="211">
        <v>15000</v>
      </c>
      <c r="D191" s="192"/>
    </row>
    <row r="192" spans="1:4" x14ac:dyDescent="0.25">
      <c r="A192" s="201" t="s">
        <v>603</v>
      </c>
      <c r="B192" s="202" t="s">
        <v>604</v>
      </c>
      <c r="C192" s="203">
        <v>102000</v>
      </c>
      <c r="D192" s="203">
        <v>50618</v>
      </c>
    </row>
    <row r="193" spans="1:4" x14ac:dyDescent="0.25">
      <c r="A193" s="225" t="s">
        <v>525</v>
      </c>
      <c r="B193" s="226" t="s">
        <v>605</v>
      </c>
      <c r="C193" s="206">
        <v>0</v>
      </c>
      <c r="D193" s="206">
        <v>9103</v>
      </c>
    </row>
    <row r="194" spans="1:4" x14ac:dyDescent="0.25">
      <c r="A194" s="194" t="s">
        <v>506</v>
      </c>
      <c r="B194" s="190" t="s">
        <v>320</v>
      </c>
      <c r="C194" s="193">
        <v>0</v>
      </c>
      <c r="D194" s="192"/>
    </row>
    <row r="195" spans="1:4" x14ac:dyDescent="0.25">
      <c r="A195" s="207" t="s">
        <v>527</v>
      </c>
      <c r="B195" s="213" t="s">
        <v>528</v>
      </c>
      <c r="C195" s="214">
        <v>0</v>
      </c>
      <c r="D195" s="214">
        <v>9103</v>
      </c>
    </row>
    <row r="196" spans="1:4" x14ac:dyDescent="0.25">
      <c r="A196" s="209" t="s">
        <v>531</v>
      </c>
      <c r="B196" s="224" t="s">
        <v>532</v>
      </c>
      <c r="C196" s="212">
        <v>0</v>
      </c>
      <c r="D196" s="192">
        <v>9103</v>
      </c>
    </row>
    <row r="197" spans="1:4" x14ac:dyDescent="0.25">
      <c r="A197" s="225" t="s">
        <v>533</v>
      </c>
      <c r="B197" s="226" t="s">
        <v>606</v>
      </c>
      <c r="C197" s="206">
        <v>72000</v>
      </c>
      <c r="D197" s="206">
        <v>14000</v>
      </c>
    </row>
    <row r="198" spans="1:4" x14ac:dyDescent="0.25">
      <c r="A198" s="194" t="s">
        <v>506</v>
      </c>
      <c r="B198" s="190" t="s">
        <v>320</v>
      </c>
      <c r="C198" s="193">
        <v>72000</v>
      </c>
      <c r="D198" s="192"/>
    </row>
    <row r="199" spans="1:4" x14ac:dyDescent="0.25">
      <c r="A199" s="207" t="s">
        <v>527</v>
      </c>
      <c r="B199" s="213" t="s">
        <v>528</v>
      </c>
      <c r="C199" s="214">
        <v>72000</v>
      </c>
      <c r="D199" s="214">
        <v>14000</v>
      </c>
    </row>
    <row r="200" spans="1:4" ht="38.25" x14ac:dyDescent="0.25">
      <c r="A200" s="209" t="s">
        <v>535</v>
      </c>
      <c r="B200" s="210" t="s">
        <v>536</v>
      </c>
      <c r="C200" s="212">
        <v>72000</v>
      </c>
      <c r="D200" s="192">
        <v>14000</v>
      </c>
    </row>
    <row r="201" spans="1:4" x14ac:dyDescent="0.25">
      <c r="A201" s="204" t="s">
        <v>537</v>
      </c>
      <c r="B201" s="205" t="s">
        <v>607</v>
      </c>
      <c r="C201" s="206">
        <v>30000</v>
      </c>
      <c r="D201" s="206">
        <v>27515</v>
      </c>
    </row>
    <row r="202" spans="1:4" x14ac:dyDescent="0.25">
      <c r="A202" s="194" t="s">
        <v>506</v>
      </c>
      <c r="B202" s="190" t="s">
        <v>320</v>
      </c>
      <c r="C202" s="220">
        <v>30000</v>
      </c>
      <c r="D202" s="220"/>
    </row>
    <row r="203" spans="1:4" x14ac:dyDescent="0.25">
      <c r="A203" s="207" t="s">
        <v>527</v>
      </c>
      <c r="B203" s="213" t="s">
        <v>528</v>
      </c>
      <c r="C203" s="214">
        <v>30000</v>
      </c>
      <c r="D203" s="214">
        <v>27515</v>
      </c>
    </row>
    <row r="204" spans="1:4" ht="38.25" x14ac:dyDescent="0.25">
      <c r="A204" s="209" t="s">
        <v>535</v>
      </c>
      <c r="B204" s="210" t="s">
        <v>536</v>
      </c>
      <c r="C204" s="212">
        <v>30000</v>
      </c>
      <c r="D204" s="192">
        <v>27515</v>
      </c>
    </row>
    <row r="205" spans="1:4" x14ac:dyDescent="0.25">
      <c r="A205" s="201" t="s">
        <v>608</v>
      </c>
      <c r="B205" s="202" t="s">
        <v>609</v>
      </c>
      <c r="C205" s="203">
        <v>211500</v>
      </c>
      <c r="D205" s="203">
        <v>78450</v>
      </c>
    </row>
    <row r="206" spans="1:4" x14ac:dyDescent="0.25">
      <c r="A206" s="204" t="s">
        <v>525</v>
      </c>
      <c r="B206" s="205" t="s">
        <v>610</v>
      </c>
      <c r="C206" s="206">
        <v>0</v>
      </c>
      <c r="D206" s="206"/>
    </row>
    <row r="207" spans="1:4" x14ac:dyDescent="0.25">
      <c r="A207" s="194" t="s">
        <v>506</v>
      </c>
      <c r="B207" s="190" t="s">
        <v>320</v>
      </c>
      <c r="C207" s="191">
        <v>0</v>
      </c>
      <c r="D207" s="192"/>
    </row>
    <row r="208" spans="1:4" x14ac:dyDescent="0.25">
      <c r="A208" s="207" t="s">
        <v>527</v>
      </c>
      <c r="B208" s="227" t="s">
        <v>528</v>
      </c>
      <c r="C208" s="214">
        <v>0</v>
      </c>
      <c r="D208" s="214"/>
    </row>
    <row r="209" spans="1:4" x14ac:dyDescent="0.25">
      <c r="A209" s="209" t="s">
        <v>531</v>
      </c>
      <c r="B209" s="224" t="s">
        <v>532</v>
      </c>
      <c r="C209" s="211">
        <v>0</v>
      </c>
      <c r="D209" s="192"/>
    </row>
    <row r="210" spans="1:4" x14ac:dyDescent="0.25">
      <c r="A210" s="225" t="s">
        <v>533</v>
      </c>
      <c r="B210" s="226" t="s">
        <v>611</v>
      </c>
      <c r="C210" s="206">
        <v>169500</v>
      </c>
      <c r="D210" s="206">
        <v>66350</v>
      </c>
    </row>
    <row r="211" spans="1:4" x14ac:dyDescent="0.25">
      <c r="A211" s="194" t="s">
        <v>506</v>
      </c>
      <c r="B211" s="190" t="s">
        <v>320</v>
      </c>
      <c r="C211" s="191">
        <v>34500</v>
      </c>
      <c r="D211" s="192"/>
    </row>
    <row r="212" spans="1:4" x14ac:dyDescent="0.25">
      <c r="A212" s="189" t="s">
        <v>511</v>
      </c>
      <c r="B212" s="190" t="s">
        <v>508</v>
      </c>
      <c r="C212" s="193">
        <v>0</v>
      </c>
      <c r="D212" s="192"/>
    </row>
    <row r="213" spans="1:4" x14ac:dyDescent="0.25">
      <c r="A213" s="189" t="s">
        <v>512</v>
      </c>
      <c r="B213" s="190" t="s">
        <v>508</v>
      </c>
      <c r="C213" s="191">
        <v>135000</v>
      </c>
      <c r="D213" s="192"/>
    </row>
    <row r="214" spans="1:4" x14ac:dyDescent="0.25">
      <c r="A214" s="189" t="s">
        <v>513</v>
      </c>
      <c r="B214" s="190" t="s">
        <v>508</v>
      </c>
      <c r="C214" s="193">
        <v>0</v>
      </c>
      <c r="D214" s="192"/>
    </row>
    <row r="215" spans="1:4" x14ac:dyDescent="0.25">
      <c r="A215" s="207" t="s">
        <v>527</v>
      </c>
      <c r="B215" s="227" t="s">
        <v>528</v>
      </c>
      <c r="C215" s="214">
        <v>169500</v>
      </c>
      <c r="D215" s="214">
        <v>66350</v>
      </c>
    </row>
    <row r="216" spans="1:4" x14ac:dyDescent="0.25">
      <c r="A216" s="209" t="s">
        <v>531</v>
      </c>
      <c r="B216" s="224" t="s">
        <v>532</v>
      </c>
      <c r="C216" s="212">
        <v>135000</v>
      </c>
      <c r="D216" s="192">
        <v>66350</v>
      </c>
    </row>
    <row r="217" spans="1:4" ht="25.5" x14ac:dyDescent="0.25">
      <c r="A217" s="209" t="s">
        <v>550</v>
      </c>
      <c r="B217" s="224" t="s">
        <v>612</v>
      </c>
      <c r="C217" s="211">
        <v>34500</v>
      </c>
      <c r="D217" s="192"/>
    </row>
    <row r="218" spans="1:4" x14ac:dyDescent="0.25">
      <c r="A218" s="226" t="s">
        <v>580</v>
      </c>
      <c r="B218" s="226" t="s">
        <v>613</v>
      </c>
      <c r="C218" s="206">
        <v>10000</v>
      </c>
      <c r="D218" s="206">
        <v>1200</v>
      </c>
    </row>
    <row r="219" spans="1:4" x14ac:dyDescent="0.25">
      <c r="A219" s="194" t="s">
        <v>506</v>
      </c>
      <c r="B219" s="190" t="s">
        <v>320</v>
      </c>
      <c r="C219" s="191">
        <v>0</v>
      </c>
      <c r="D219" s="192"/>
    </row>
    <row r="220" spans="1:4" x14ac:dyDescent="0.25">
      <c r="A220" s="194" t="s">
        <v>515</v>
      </c>
      <c r="B220" s="190" t="s">
        <v>346</v>
      </c>
      <c r="C220" s="193">
        <v>10000</v>
      </c>
      <c r="D220" s="192"/>
    </row>
    <row r="221" spans="1:4" x14ac:dyDescent="0.25">
      <c r="A221" s="207" t="s">
        <v>527</v>
      </c>
      <c r="B221" s="227" t="s">
        <v>528</v>
      </c>
      <c r="C221" s="214">
        <v>10000</v>
      </c>
      <c r="D221" s="214">
        <v>1200</v>
      </c>
    </row>
    <row r="222" spans="1:4" x14ac:dyDescent="0.25">
      <c r="A222" s="209" t="s">
        <v>531</v>
      </c>
      <c r="B222" s="224" t="s">
        <v>532</v>
      </c>
      <c r="C222" s="212">
        <v>10000</v>
      </c>
      <c r="D222" s="192">
        <v>1200</v>
      </c>
    </row>
    <row r="223" spans="1:4" x14ac:dyDescent="0.25">
      <c r="A223" s="226" t="s">
        <v>614</v>
      </c>
      <c r="B223" s="226" t="s">
        <v>615</v>
      </c>
      <c r="C223" s="206">
        <v>32000</v>
      </c>
      <c r="D223" s="206">
        <v>10900</v>
      </c>
    </row>
    <row r="224" spans="1:4" x14ac:dyDescent="0.25">
      <c r="A224" s="194" t="s">
        <v>506</v>
      </c>
      <c r="B224" s="190" t="s">
        <v>320</v>
      </c>
      <c r="C224" s="193">
        <v>32000</v>
      </c>
      <c r="D224" s="192"/>
    </row>
    <row r="225" spans="1:4" x14ac:dyDescent="0.25">
      <c r="A225" s="207" t="s">
        <v>527</v>
      </c>
      <c r="B225" s="227" t="s">
        <v>528</v>
      </c>
      <c r="C225" s="214">
        <v>32000</v>
      </c>
      <c r="D225" s="214">
        <v>10900</v>
      </c>
    </row>
    <row r="226" spans="1:4" ht="38.25" x14ac:dyDescent="0.25">
      <c r="A226" s="209" t="s">
        <v>535</v>
      </c>
      <c r="B226" s="210" t="s">
        <v>536</v>
      </c>
      <c r="C226" s="212">
        <v>32000</v>
      </c>
      <c r="D226" s="192">
        <v>10900</v>
      </c>
    </row>
    <row r="227" spans="1:4" x14ac:dyDescent="0.25">
      <c r="A227" s="201" t="s">
        <v>616</v>
      </c>
      <c r="B227" s="202" t="s">
        <v>430</v>
      </c>
      <c r="C227" s="203">
        <v>32000</v>
      </c>
      <c r="D227" s="203">
        <v>7800</v>
      </c>
    </row>
    <row r="228" spans="1:4" x14ac:dyDescent="0.25">
      <c r="A228" s="226" t="s">
        <v>525</v>
      </c>
      <c r="B228" s="226" t="s">
        <v>617</v>
      </c>
      <c r="C228" s="217">
        <v>10000</v>
      </c>
      <c r="D228" s="217">
        <v>7500</v>
      </c>
    </row>
    <row r="229" spans="1:4" x14ac:dyDescent="0.25">
      <c r="A229" s="194" t="s">
        <v>506</v>
      </c>
      <c r="B229" s="190" t="s">
        <v>320</v>
      </c>
      <c r="C229" s="191">
        <v>10000</v>
      </c>
      <c r="D229" s="192"/>
    </row>
    <row r="230" spans="1:4" x14ac:dyDescent="0.25">
      <c r="A230" s="207" t="s">
        <v>527</v>
      </c>
      <c r="B230" s="227" t="s">
        <v>528</v>
      </c>
      <c r="C230" s="214">
        <v>10000</v>
      </c>
      <c r="D230" s="214">
        <v>7500</v>
      </c>
    </row>
    <row r="231" spans="1:4" ht="38.25" x14ac:dyDescent="0.25">
      <c r="A231" s="209" t="s">
        <v>535</v>
      </c>
      <c r="B231" s="210" t="s">
        <v>536</v>
      </c>
      <c r="C231" s="211">
        <v>10000</v>
      </c>
      <c r="D231" s="192">
        <v>7500</v>
      </c>
    </row>
    <row r="232" spans="1:4" x14ac:dyDescent="0.25">
      <c r="A232" s="226" t="s">
        <v>533</v>
      </c>
      <c r="B232" s="226" t="s">
        <v>618</v>
      </c>
      <c r="C232" s="217">
        <v>4000</v>
      </c>
      <c r="D232" s="217"/>
    </row>
    <row r="233" spans="1:4" x14ac:dyDescent="0.25">
      <c r="A233" s="194" t="s">
        <v>506</v>
      </c>
      <c r="B233" s="190" t="s">
        <v>320</v>
      </c>
      <c r="C233" s="191">
        <v>4000</v>
      </c>
      <c r="D233" s="192"/>
    </row>
    <row r="234" spans="1:4" x14ac:dyDescent="0.25">
      <c r="A234" s="207" t="s">
        <v>527</v>
      </c>
      <c r="B234" s="227" t="s">
        <v>528</v>
      </c>
      <c r="C234" s="214">
        <v>4000</v>
      </c>
      <c r="D234" s="214"/>
    </row>
    <row r="235" spans="1:4" ht="38.25" x14ac:dyDescent="0.25">
      <c r="A235" s="209" t="s">
        <v>535</v>
      </c>
      <c r="B235" s="210" t="s">
        <v>536</v>
      </c>
      <c r="C235" s="211">
        <v>4000</v>
      </c>
      <c r="D235" s="192">
        <v>0</v>
      </c>
    </row>
    <row r="236" spans="1:4" x14ac:dyDescent="0.25">
      <c r="A236" s="226" t="s">
        <v>580</v>
      </c>
      <c r="B236" s="226" t="s">
        <v>619</v>
      </c>
      <c r="C236" s="217">
        <v>18000</v>
      </c>
      <c r="D236" s="217">
        <v>300</v>
      </c>
    </row>
    <row r="237" spans="1:4" x14ac:dyDescent="0.25">
      <c r="A237" s="194" t="s">
        <v>506</v>
      </c>
      <c r="B237" s="190" t="s">
        <v>320</v>
      </c>
      <c r="C237" s="191">
        <v>18000</v>
      </c>
      <c r="D237" s="192"/>
    </row>
    <row r="238" spans="1:4" x14ac:dyDescent="0.25">
      <c r="A238" s="207" t="s">
        <v>527</v>
      </c>
      <c r="B238" s="227" t="s">
        <v>528</v>
      </c>
      <c r="C238" s="214">
        <v>18000</v>
      </c>
      <c r="D238" s="214">
        <v>300</v>
      </c>
    </row>
    <row r="239" spans="1:4" x14ac:dyDescent="0.25">
      <c r="A239" s="209" t="s">
        <v>535</v>
      </c>
      <c r="B239" s="224" t="s">
        <v>620</v>
      </c>
      <c r="C239" s="211">
        <v>18000</v>
      </c>
      <c r="D239" s="192">
        <v>300</v>
      </c>
    </row>
    <row r="240" spans="1:4" x14ac:dyDescent="0.25">
      <c r="A240" s="201" t="s">
        <v>621</v>
      </c>
      <c r="B240" s="202" t="s">
        <v>622</v>
      </c>
      <c r="C240" s="203">
        <v>5500</v>
      </c>
      <c r="D240" s="203">
        <v>2313</v>
      </c>
    </row>
    <row r="241" spans="1:4" x14ac:dyDescent="0.25">
      <c r="A241" s="226" t="s">
        <v>525</v>
      </c>
      <c r="B241" s="226" t="s">
        <v>623</v>
      </c>
      <c r="C241" s="217">
        <v>5500</v>
      </c>
      <c r="D241" s="217">
        <v>2313</v>
      </c>
    </row>
    <row r="242" spans="1:4" x14ac:dyDescent="0.25">
      <c r="A242" s="194" t="s">
        <v>506</v>
      </c>
      <c r="B242" s="190" t="s">
        <v>320</v>
      </c>
      <c r="C242" s="193">
        <v>5500</v>
      </c>
      <c r="D242" s="192"/>
    </row>
    <row r="243" spans="1:4" x14ac:dyDescent="0.25">
      <c r="A243" s="228" t="s">
        <v>527</v>
      </c>
      <c r="B243" s="229" t="s">
        <v>528</v>
      </c>
      <c r="C243" s="214">
        <v>5500</v>
      </c>
      <c r="D243" s="214">
        <v>2313</v>
      </c>
    </row>
    <row r="244" spans="1:4" ht="25.5" x14ac:dyDescent="0.25">
      <c r="A244" s="209" t="s">
        <v>550</v>
      </c>
      <c r="B244" s="224" t="s">
        <v>551</v>
      </c>
      <c r="C244" s="212">
        <v>5500</v>
      </c>
      <c r="D244" s="192">
        <v>2313</v>
      </c>
    </row>
    <row r="245" spans="1:4" ht="38.25" x14ac:dyDescent="0.25">
      <c r="A245" s="209" t="s">
        <v>535</v>
      </c>
      <c r="B245" s="210" t="s">
        <v>536</v>
      </c>
      <c r="C245" s="230">
        <v>0</v>
      </c>
      <c r="D245" s="192"/>
    </row>
    <row r="246" spans="1:4" x14ac:dyDescent="0.25">
      <c r="A246" s="228" t="s">
        <v>527</v>
      </c>
      <c r="B246" s="229" t="s">
        <v>528</v>
      </c>
      <c r="C246" s="214">
        <v>0</v>
      </c>
      <c r="D246" s="214"/>
    </row>
    <row r="247" spans="1:4" ht="25.5" x14ac:dyDescent="0.25">
      <c r="A247" s="209" t="s">
        <v>550</v>
      </c>
      <c r="B247" s="224" t="s">
        <v>551</v>
      </c>
      <c r="C247" s="230">
        <v>0</v>
      </c>
      <c r="D247" s="192"/>
    </row>
    <row r="248" spans="1:4" x14ac:dyDescent="0.25">
      <c r="A248" s="201" t="s">
        <v>624</v>
      </c>
      <c r="B248" s="202" t="s">
        <v>625</v>
      </c>
      <c r="C248" s="203">
        <v>258200</v>
      </c>
      <c r="D248" s="203">
        <v>117362</v>
      </c>
    </row>
    <row r="249" spans="1:4" x14ac:dyDescent="0.25">
      <c r="A249" s="226" t="s">
        <v>525</v>
      </c>
      <c r="B249" s="226" t="s">
        <v>626</v>
      </c>
      <c r="C249" s="217">
        <v>234000</v>
      </c>
      <c r="D249" s="217">
        <v>110362</v>
      </c>
    </row>
    <row r="250" spans="1:4" x14ac:dyDescent="0.25">
      <c r="A250" s="194" t="s">
        <v>506</v>
      </c>
      <c r="B250" s="190" t="s">
        <v>320</v>
      </c>
      <c r="C250" s="193">
        <v>234000</v>
      </c>
      <c r="D250" s="192"/>
    </row>
    <row r="251" spans="1:4" x14ac:dyDescent="0.25">
      <c r="A251" s="228" t="s">
        <v>527</v>
      </c>
      <c r="B251" s="229" t="s">
        <v>528</v>
      </c>
      <c r="C251" s="214">
        <v>234000</v>
      </c>
      <c r="D251" s="208">
        <v>110362</v>
      </c>
    </row>
    <row r="252" spans="1:4" x14ac:dyDescent="0.25">
      <c r="A252" s="209" t="s">
        <v>627</v>
      </c>
      <c r="B252" s="224" t="s">
        <v>628</v>
      </c>
      <c r="C252" s="212">
        <v>234000</v>
      </c>
      <c r="D252" s="192">
        <v>110362</v>
      </c>
    </row>
    <row r="253" spans="1:4" x14ac:dyDescent="0.25">
      <c r="A253" s="226" t="s">
        <v>533</v>
      </c>
      <c r="B253" s="226" t="s">
        <v>629</v>
      </c>
      <c r="C253" s="206">
        <v>24200</v>
      </c>
      <c r="D253" s="206">
        <v>7000</v>
      </c>
    </row>
    <row r="254" spans="1:4" x14ac:dyDescent="0.25">
      <c r="A254" s="194" t="s">
        <v>506</v>
      </c>
      <c r="B254" s="190" t="s">
        <v>320</v>
      </c>
      <c r="C254" s="193">
        <v>24200</v>
      </c>
      <c r="D254" s="192"/>
    </row>
    <row r="255" spans="1:4" x14ac:dyDescent="0.25">
      <c r="A255" s="228" t="s">
        <v>527</v>
      </c>
      <c r="B255" s="229" t="s">
        <v>528</v>
      </c>
      <c r="C255" s="214">
        <v>24200</v>
      </c>
      <c r="D255" s="214">
        <v>7000</v>
      </c>
    </row>
    <row r="256" spans="1:4" ht="38.25" x14ac:dyDescent="0.25">
      <c r="A256" s="209" t="s">
        <v>535</v>
      </c>
      <c r="B256" s="210" t="s">
        <v>536</v>
      </c>
      <c r="C256" s="212">
        <v>24200</v>
      </c>
      <c r="D256" s="192">
        <v>7000</v>
      </c>
    </row>
    <row r="257" spans="1:4" x14ac:dyDescent="0.25">
      <c r="A257" s="226" t="s">
        <v>569</v>
      </c>
      <c r="B257" s="226" t="s">
        <v>630</v>
      </c>
      <c r="C257" s="206">
        <v>0</v>
      </c>
      <c r="D257" s="206"/>
    </row>
    <row r="258" spans="1:4" x14ac:dyDescent="0.25">
      <c r="A258" s="228" t="s">
        <v>539</v>
      </c>
      <c r="B258" s="229" t="s">
        <v>631</v>
      </c>
      <c r="C258" s="208">
        <v>0</v>
      </c>
      <c r="D258" s="208"/>
    </row>
    <row r="259" spans="1:4" x14ac:dyDescent="0.25">
      <c r="A259" s="209" t="s">
        <v>541</v>
      </c>
      <c r="B259" s="224" t="s">
        <v>632</v>
      </c>
      <c r="C259" s="230">
        <v>0</v>
      </c>
      <c r="D259" s="192"/>
    </row>
    <row r="260" spans="1:4" x14ac:dyDescent="0.25">
      <c r="A260" s="201" t="s">
        <v>633</v>
      </c>
      <c r="B260" s="202" t="s">
        <v>634</v>
      </c>
      <c r="C260" s="203">
        <v>550000</v>
      </c>
      <c r="D260" s="203">
        <v>5179</v>
      </c>
    </row>
    <row r="261" spans="1:4" x14ac:dyDescent="0.25">
      <c r="A261" s="226" t="s">
        <v>635</v>
      </c>
      <c r="B261" s="226" t="s">
        <v>636</v>
      </c>
      <c r="C261" s="217">
        <v>550000</v>
      </c>
      <c r="D261" s="217">
        <v>5179</v>
      </c>
    </row>
    <row r="262" spans="1:4" x14ac:dyDescent="0.25">
      <c r="A262" s="194" t="s">
        <v>506</v>
      </c>
      <c r="B262" s="190" t="s">
        <v>320</v>
      </c>
      <c r="C262" s="193">
        <v>50000</v>
      </c>
      <c r="D262" s="192"/>
    </row>
    <row r="263" spans="1:4" x14ac:dyDescent="0.25">
      <c r="A263" s="194" t="s">
        <v>515</v>
      </c>
      <c r="B263" s="190" t="s">
        <v>346</v>
      </c>
      <c r="C263" s="191">
        <v>500000</v>
      </c>
      <c r="D263" s="192"/>
    </row>
    <row r="264" spans="1:4" x14ac:dyDescent="0.25">
      <c r="A264" s="228" t="s">
        <v>539</v>
      </c>
      <c r="B264" s="229" t="s">
        <v>631</v>
      </c>
      <c r="C264" s="214">
        <v>550000</v>
      </c>
      <c r="D264" s="214">
        <v>5179</v>
      </c>
    </row>
    <row r="265" spans="1:4" x14ac:dyDescent="0.25">
      <c r="A265" s="209" t="s">
        <v>541</v>
      </c>
      <c r="B265" s="224" t="s">
        <v>542</v>
      </c>
      <c r="C265" s="211">
        <v>550000</v>
      </c>
      <c r="D265" s="192">
        <v>5179</v>
      </c>
    </row>
    <row r="266" spans="1:4" x14ac:dyDescent="0.25">
      <c r="A266" s="231" t="s">
        <v>637</v>
      </c>
      <c r="B266" s="231" t="s">
        <v>638</v>
      </c>
      <c r="C266" s="200">
        <v>889240</v>
      </c>
      <c r="D266" s="200"/>
    </row>
    <row r="267" spans="1:4" x14ac:dyDescent="0.25">
      <c r="A267" s="194" t="s">
        <v>506</v>
      </c>
      <c r="B267" s="190" t="s">
        <v>320</v>
      </c>
      <c r="C267" s="191">
        <v>789240</v>
      </c>
      <c r="D267" s="193"/>
    </row>
    <row r="268" spans="1:4" x14ac:dyDescent="0.25">
      <c r="A268" s="194" t="s">
        <v>592</v>
      </c>
      <c r="B268" s="190" t="s">
        <v>322</v>
      </c>
      <c r="C268" s="193">
        <v>0</v>
      </c>
      <c r="D268" s="193"/>
    </row>
    <row r="269" spans="1:4" x14ac:dyDescent="0.25">
      <c r="A269" s="194" t="s">
        <v>515</v>
      </c>
      <c r="B269" s="190" t="s">
        <v>346</v>
      </c>
      <c r="C269" s="221">
        <v>100000</v>
      </c>
      <c r="D269" s="196"/>
    </row>
    <row r="270" spans="1:4" x14ac:dyDescent="0.25">
      <c r="A270" s="232" t="s">
        <v>523</v>
      </c>
      <c r="B270" s="233" t="s">
        <v>639</v>
      </c>
      <c r="C270" s="203">
        <v>889240</v>
      </c>
      <c r="D270" s="203">
        <v>522249</v>
      </c>
    </row>
    <row r="271" spans="1:4" x14ac:dyDescent="0.25">
      <c r="A271" s="226" t="s">
        <v>525</v>
      </c>
      <c r="B271" s="226" t="s">
        <v>640</v>
      </c>
      <c r="C271" s="217">
        <v>737500</v>
      </c>
      <c r="D271" s="217">
        <v>521879</v>
      </c>
    </row>
    <row r="272" spans="1:4" x14ac:dyDescent="0.25">
      <c r="A272" s="194" t="s">
        <v>506</v>
      </c>
      <c r="B272" s="190" t="s">
        <v>320</v>
      </c>
      <c r="C272" s="193">
        <v>637500</v>
      </c>
      <c r="D272" s="192"/>
    </row>
    <row r="273" spans="1:4" x14ac:dyDescent="0.25">
      <c r="A273" s="194" t="s">
        <v>515</v>
      </c>
      <c r="B273" s="190" t="s">
        <v>346</v>
      </c>
      <c r="C273" s="191">
        <v>100000</v>
      </c>
      <c r="D273" s="192"/>
    </row>
    <row r="274" spans="1:4" x14ac:dyDescent="0.25">
      <c r="A274" s="228" t="s">
        <v>527</v>
      </c>
      <c r="B274" s="229" t="s">
        <v>528</v>
      </c>
      <c r="C274" s="214">
        <v>737500</v>
      </c>
      <c r="D274" s="214">
        <v>521879</v>
      </c>
    </row>
    <row r="275" spans="1:4" x14ac:dyDescent="0.25">
      <c r="A275" s="209" t="s">
        <v>529</v>
      </c>
      <c r="B275" s="224" t="s">
        <v>530</v>
      </c>
      <c r="C275" s="211">
        <v>689100</v>
      </c>
      <c r="D275" s="192">
        <v>441053</v>
      </c>
    </row>
    <row r="276" spans="1:4" x14ac:dyDescent="0.25">
      <c r="A276" s="209" t="s">
        <v>531</v>
      </c>
      <c r="B276" s="224" t="s">
        <v>532</v>
      </c>
      <c r="C276" s="212">
        <v>48400</v>
      </c>
      <c r="D276" s="192">
        <v>80826</v>
      </c>
    </row>
    <row r="277" spans="1:4" x14ac:dyDescent="0.25">
      <c r="A277" s="226" t="s">
        <v>533</v>
      </c>
      <c r="B277" s="226" t="s">
        <v>641</v>
      </c>
      <c r="C277" s="217">
        <v>127840</v>
      </c>
      <c r="D277" s="217">
        <v>370</v>
      </c>
    </row>
    <row r="278" spans="1:4" x14ac:dyDescent="0.25">
      <c r="A278" s="194" t="s">
        <v>506</v>
      </c>
      <c r="B278" s="190" t="s">
        <v>320</v>
      </c>
      <c r="C278" s="193">
        <v>127840</v>
      </c>
      <c r="D278" s="192"/>
    </row>
    <row r="279" spans="1:4" x14ac:dyDescent="0.25">
      <c r="A279" s="228" t="s">
        <v>527</v>
      </c>
      <c r="B279" s="229" t="s">
        <v>528</v>
      </c>
      <c r="C279" s="214">
        <v>127840</v>
      </c>
      <c r="D279" s="214">
        <v>370</v>
      </c>
    </row>
    <row r="280" spans="1:4" x14ac:dyDescent="0.25">
      <c r="A280" s="209" t="s">
        <v>531</v>
      </c>
      <c r="B280" s="224" t="s">
        <v>532</v>
      </c>
      <c r="C280" s="212">
        <v>126640</v>
      </c>
      <c r="D280" s="192"/>
    </row>
    <row r="281" spans="1:4" x14ac:dyDescent="0.25">
      <c r="A281" s="209" t="s">
        <v>546</v>
      </c>
      <c r="B281" s="224" t="s">
        <v>547</v>
      </c>
      <c r="C281" s="211">
        <v>1200</v>
      </c>
      <c r="D281" s="192">
        <v>370</v>
      </c>
    </row>
    <row r="282" spans="1:4" x14ac:dyDescent="0.25">
      <c r="A282" s="226" t="s">
        <v>580</v>
      </c>
      <c r="B282" s="226" t="s">
        <v>642</v>
      </c>
      <c r="C282" s="217">
        <v>9400</v>
      </c>
      <c r="D282" s="217"/>
    </row>
    <row r="283" spans="1:4" x14ac:dyDescent="0.25">
      <c r="A283" s="194" t="s">
        <v>506</v>
      </c>
      <c r="B283" s="190" t="s">
        <v>320</v>
      </c>
      <c r="C283" s="191">
        <v>9400</v>
      </c>
      <c r="D283" s="192"/>
    </row>
    <row r="284" spans="1:4" x14ac:dyDescent="0.25">
      <c r="A284" s="228" t="s">
        <v>527</v>
      </c>
      <c r="B284" s="229" t="s">
        <v>528</v>
      </c>
      <c r="C284" s="214">
        <v>9400</v>
      </c>
      <c r="D284" s="214"/>
    </row>
    <row r="285" spans="1:4" ht="38.25" x14ac:dyDescent="0.25">
      <c r="A285" s="209" t="s">
        <v>535</v>
      </c>
      <c r="B285" s="210" t="s">
        <v>536</v>
      </c>
      <c r="C285" s="211">
        <v>9400</v>
      </c>
      <c r="D285" s="192"/>
    </row>
    <row r="286" spans="1:4" x14ac:dyDescent="0.25">
      <c r="A286" s="226" t="s">
        <v>564</v>
      </c>
      <c r="B286" s="226" t="s">
        <v>643</v>
      </c>
      <c r="C286" s="217">
        <v>14500</v>
      </c>
      <c r="D286" s="217"/>
    </row>
    <row r="287" spans="1:4" x14ac:dyDescent="0.25">
      <c r="A287" s="194" t="s">
        <v>506</v>
      </c>
      <c r="B287" s="190" t="s">
        <v>320</v>
      </c>
      <c r="C287" s="191">
        <v>14500</v>
      </c>
      <c r="D287" s="192"/>
    </row>
    <row r="288" spans="1:4" x14ac:dyDescent="0.25">
      <c r="A288" s="228" t="s">
        <v>539</v>
      </c>
      <c r="B288" s="229" t="s">
        <v>540</v>
      </c>
      <c r="C288" s="214">
        <v>14500</v>
      </c>
      <c r="D288" s="214"/>
    </row>
    <row r="289" spans="1:4" x14ac:dyDescent="0.25">
      <c r="A289" s="209" t="s">
        <v>541</v>
      </c>
      <c r="B289" s="224" t="s">
        <v>542</v>
      </c>
      <c r="C289" s="211">
        <v>14500</v>
      </c>
      <c r="D289" s="192"/>
    </row>
    <row r="290" spans="1:4" ht="25.5" x14ac:dyDescent="0.25">
      <c r="A290" s="231" t="s">
        <v>644</v>
      </c>
      <c r="B290" s="234" t="s">
        <v>645</v>
      </c>
      <c r="C290" s="235">
        <v>112200</v>
      </c>
      <c r="D290" s="235"/>
    </row>
    <row r="291" spans="1:4" x14ac:dyDescent="0.25">
      <c r="A291" s="194" t="s">
        <v>506</v>
      </c>
      <c r="B291" s="190" t="s">
        <v>320</v>
      </c>
      <c r="C291" s="191">
        <v>102200</v>
      </c>
      <c r="D291" s="193"/>
    </row>
    <row r="292" spans="1:4" x14ac:dyDescent="0.25">
      <c r="A292" s="194" t="s">
        <v>592</v>
      </c>
      <c r="B292" s="190" t="s">
        <v>322</v>
      </c>
      <c r="C292" s="193">
        <v>0</v>
      </c>
      <c r="D292" s="193"/>
    </row>
    <row r="293" spans="1:4" x14ac:dyDescent="0.25">
      <c r="A293" s="194" t="s">
        <v>515</v>
      </c>
      <c r="B293" s="190" t="s">
        <v>346</v>
      </c>
      <c r="C293" s="191">
        <v>10000</v>
      </c>
      <c r="D293" s="192"/>
    </row>
    <row r="294" spans="1:4" x14ac:dyDescent="0.25">
      <c r="A294" s="232" t="s">
        <v>523</v>
      </c>
      <c r="B294" s="233" t="s">
        <v>646</v>
      </c>
      <c r="C294" s="216">
        <v>122200</v>
      </c>
      <c r="D294" s="216">
        <v>51858</v>
      </c>
    </row>
    <row r="295" spans="1:4" x14ac:dyDescent="0.25">
      <c r="A295" s="226" t="s">
        <v>525</v>
      </c>
      <c r="B295" s="226" t="s">
        <v>647</v>
      </c>
      <c r="C295" s="217">
        <v>107200</v>
      </c>
      <c r="D295" s="217">
        <v>44633</v>
      </c>
    </row>
    <row r="296" spans="1:4" x14ac:dyDescent="0.25">
      <c r="A296" s="194" t="s">
        <v>506</v>
      </c>
      <c r="B296" s="190" t="s">
        <v>320</v>
      </c>
      <c r="C296" s="193">
        <v>107200</v>
      </c>
      <c r="D296" s="192"/>
    </row>
    <row r="297" spans="1:4" x14ac:dyDescent="0.25">
      <c r="A297" s="194" t="s">
        <v>592</v>
      </c>
      <c r="B297" s="190" t="s">
        <v>322</v>
      </c>
      <c r="C297" s="191">
        <v>0</v>
      </c>
      <c r="D297" s="192"/>
    </row>
    <row r="298" spans="1:4" x14ac:dyDescent="0.25">
      <c r="A298" s="228" t="s">
        <v>527</v>
      </c>
      <c r="B298" s="229" t="s">
        <v>528</v>
      </c>
      <c r="C298" s="214">
        <v>107200</v>
      </c>
      <c r="D298" s="214">
        <v>44633</v>
      </c>
    </row>
    <row r="299" spans="1:4" x14ac:dyDescent="0.25">
      <c r="A299" s="209" t="s">
        <v>529</v>
      </c>
      <c r="B299" s="224" t="s">
        <v>530</v>
      </c>
      <c r="C299" s="211">
        <v>79100</v>
      </c>
      <c r="D299" s="192">
        <v>39276</v>
      </c>
    </row>
    <row r="300" spans="1:4" x14ac:dyDescent="0.25">
      <c r="A300" s="209" t="s">
        <v>531</v>
      </c>
      <c r="B300" s="224" t="s">
        <v>532</v>
      </c>
      <c r="C300" s="212">
        <v>27300</v>
      </c>
      <c r="D300" s="192">
        <v>5104</v>
      </c>
    </row>
    <row r="301" spans="1:4" x14ac:dyDescent="0.25">
      <c r="A301" s="209" t="s">
        <v>546</v>
      </c>
      <c r="B301" s="224" t="s">
        <v>547</v>
      </c>
      <c r="C301" s="236">
        <v>800</v>
      </c>
      <c r="D301" s="192">
        <v>253</v>
      </c>
    </row>
    <row r="302" spans="1:4" x14ac:dyDescent="0.25">
      <c r="A302" s="226" t="s">
        <v>569</v>
      </c>
      <c r="B302" s="226" t="s">
        <v>648</v>
      </c>
      <c r="C302" s="217">
        <v>15000</v>
      </c>
      <c r="D302" s="217">
        <v>7225</v>
      </c>
    </row>
    <row r="303" spans="1:4" x14ac:dyDescent="0.25">
      <c r="A303" s="194" t="s">
        <v>506</v>
      </c>
      <c r="B303" s="190" t="s">
        <v>320</v>
      </c>
      <c r="C303" s="191">
        <v>5000</v>
      </c>
      <c r="D303" s="192"/>
    </row>
    <row r="304" spans="1:4" x14ac:dyDescent="0.25">
      <c r="A304" s="194" t="s">
        <v>515</v>
      </c>
      <c r="B304" s="190" t="s">
        <v>346</v>
      </c>
      <c r="C304" s="193">
        <v>10000</v>
      </c>
      <c r="D304" s="192"/>
    </row>
    <row r="305" spans="1:4" x14ac:dyDescent="0.25">
      <c r="A305" s="228" t="s">
        <v>539</v>
      </c>
      <c r="B305" s="229" t="s">
        <v>540</v>
      </c>
      <c r="C305" s="214">
        <v>15000</v>
      </c>
      <c r="D305" s="214">
        <v>7225</v>
      </c>
    </row>
    <row r="306" spans="1:4" x14ac:dyDescent="0.25">
      <c r="A306" s="209" t="s">
        <v>541</v>
      </c>
      <c r="B306" s="224" t="s">
        <v>542</v>
      </c>
      <c r="C306" s="212">
        <v>15000</v>
      </c>
      <c r="D306" s="192">
        <v>7225</v>
      </c>
    </row>
    <row r="307" spans="1:4" x14ac:dyDescent="0.25">
      <c r="A307" s="209" t="s">
        <v>649</v>
      </c>
      <c r="B307" s="224" t="s">
        <v>650</v>
      </c>
      <c r="C307" s="211">
        <v>0</v>
      </c>
      <c r="D307" s="192"/>
    </row>
    <row r="308" spans="1:4" x14ac:dyDescent="0.25">
      <c r="A308" s="231" t="s">
        <v>651</v>
      </c>
      <c r="B308" s="234" t="s">
        <v>652</v>
      </c>
      <c r="C308" s="235">
        <v>476550</v>
      </c>
      <c r="D308" s="235"/>
    </row>
    <row r="309" spans="1:4" x14ac:dyDescent="0.25">
      <c r="A309" s="194" t="s">
        <v>506</v>
      </c>
      <c r="B309" s="190" t="s">
        <v>320</v>
      </c>
      <c r="C309" s="191">
        <v>326550</v>
      </c>
      <c r="D309" s="193"/>
    </row>
    <row r="310" spans="1:4" x14ac:dyDescent="0.25">
      <c r="A310" s="194" t="s">
        <v>592</v>
      </c>
      <c r="B310" s="190" t="s">
        <v>322</v>
      </c>
      <c r="C310" s="193">
        <v>0</v>
      </c>
      <c r="D310" s="193"/>
    </row>
    <row r="311" spans="1:4" x14ac:dyDescent="0.25">
      <c r="A311" s="194" t="s">
        <v>515</v>
      </c>
      <c r="B311" s="190" t="s">
        <v>346</v>
      </c>
      <c r="C311" s="191">
        <v>150000</v>
      </c>
      <c r="D311" s="192"/>
    </row>
    <row r="312" spans="1:4" x14ac:dyDescent="0.25">
      <c r="A312" s="232" t="s">
        <v>523</v>
      </c>
      <c r="B312" s="233" t="s">
        <v>610</v>
      </c>
      <c r="C312" s="216">
        <v>476550</v>
      </c>
      <c r="D312" s="216">
        <v>59118</v>
      </c>
    </row>
    <row r="313" spans="1:4" x14ac:dyDescent="0.25">
      <c r="A313" s="226" t="s">
        <v>525</v>
      </c>
      <c r="B313" s="226" t="s">
        <v>647</v>
      </c>
      <c r="C313" s="217">
        <v>236550</v>
      </c>
      <c r="D313" s="217">
        <v>56666</v>
      </c>
    </row>
    <row r="314" spans="1:4" x14ac:dyDescent="0.25">
      <c r="A314" s="194" t="s">
        <v>506</v>
      </c>
      <c r="B314" s="190" t="s">
        <v>320</v>
      </c>
      <c r="C314" s="193">
        <v>236550</v>
      </c>
      <c r="D314" s="192"/>
    </row>
    <row r="315" spans="1:4" x14ac:dyDescent="0.25">
      <c r="A315" s="194" t="s">
        <v>592</v>
      </c>
      <c r="B315" s="190" t="s">
        <v>322</v>
      </c>
      <c r="C315" s="191">
        <v>0</v>
      </c>
      <c r="D315" s="192"/>
    </row>
    <row r="316" spans="1:4" x14ac:dyDescent="0.25">
      <c r="A316" s="228" t="s">
        <v>527</v>
      </c>
      <c r="B316" s="229" t="s">
        <v>528</v>
      </c>
      <c r="C316" s="214">
        <v>236550</v>
      </c>
      <c r="D316" s="214">
        <v>56666</v>
      </c>
    </row>
    <row r="317" spans="1:4" x14ac:dyDescent="0.25">
      <c r="A317" s="209" t="s">
        <v>529</v>
      </c>
      <c r="B317" s="224" t="s">
        <v>530</v>
      </c>
      <c r="C317" s="211">
        <v>121200</v>
      </c>
      <c r="D317" s="192">
        <v>29503</v>
      </c>
    </row>
    <row r="318" spans="1:4" x14ac:dyDescent="0.25">
      <c r="A318" s="209" t="s">
        <v>531</v>
      </c>
      <c r="B318" s="224" t="s">
        <v>532</v>
      </c>
      <c r="C318" s="212">
        <v>114600</v>
      </c>
      <c r="D318" s="192">
        <v>26904</v>
      </c>
    </row>
    <row r="319" spans="1:4" x14ac:dyDescent="0.25">
      <c r="A319" s="209" t="s">
        <v>546</v>
      </c>
      <c r="B319" s="224" t="s">
        <v>547</v>
      </c>
      <c r="C319" s="236">
        <v>750</v>
      </c>
      <c r="D319" s="192">
        <v>259</v>
      </c>
    </row>
    <row r="320" spans="1:4" x14ac:dyDescent="0.25">
      <c r="A320" s="226" t="s">
        <v>533</v>
      </c>
      <c r="B320" s="226" t="s">
        <v>653</v>
      </c>
      <c r="C320" s="206">
        <v>50000</v>
      </c>
      <c r="D320" s="206"/>
    </row>
    <row r="321" spans="1:4" x14ac:dyDescent="0.25">
      <c r="A321" s="194" t="s">
        <v>506</v>
      </c>
      <c r="B321" s="190" t="s">
        <v>320</v>
      </c>
      <c r="C321" s="191">
        <v>50000</v>
      </c>
      <c r="D321" s="192"/>
    </row>
    <row r="322" spans="1:4" x14ac:dyDescent="0.25">
      <c r="A322" s="228" t="s">
        <v>527</v>
      </c>
      <c r="B322" s="229" t="s">
        <v>528</v>
      </c>
      <c r="C322" s="214">
        <v>50000</v>
      </c>
      <c r="D322" s="214"/>
    </row>
    <row r="323" spans="1:4" x14ac:dyDescent="0.25">
      <c r="A323" s="209" t="s">
        <v>531</v>
      </c>
      <c r="B323" s="224" t="s">
        <v>532</v>
      </c>
      <c r="C323" s="211">
        <v>50000</v>
      </c>
      <c r="D323" s="192"/>
    </row>
    <row r="324" spans="1:4" x14ac:dyDescent="0.25">
      <c r="A324" s="226" t="s">
        <v>580</v>
      </c>
      <c r="B324" s="226" t="s">
        <v>654</v>
      </c>
      <c r="C324" s="217">
        <v>0</v>
      </c>
      <c r="D324" s="217"/>
    </row>
    <row r="325" spans="1:4" x14ac:dyDescent="0.25">
      <c r="A325" s="194" t="s">
        <v>506</v>
      </c>
      <c r="B325" s="190" t="s">
        <v>320</v>
      </c>
      <c r="C325" s="191">
        <v>0</v>
      </c>
      <c r="D325" s="192"/>
    </row>
    <row r="326" spans="1:4" x14ac:dyDescent="0.25">
      <c r="A326" s="228" t="s">
        <v>527</v>
      </c>
      <c r="B326" s="229" t="s">
        <v>528</v>
      </c>
      <c r="C326" s="214">
        <v>0</v>
      </c>
      <c r="D326" s="214"/>
    </row>
    <row r="327" spans="1:4" x14ac:dyDescent="0.25">
      <c r="A327" s="209" t="s">
        <v>531</v>
      </c>
      <c r="B327" s="224" t="s">
        <v>532</v>
      </c>
      <c r="C327" s="211">
        <v>0</v>
      </c>
      <c r="D327" s="192"/>
    </row>
    <row r="328" spans="1:4" x14ac:dyDescent="0.25">
      <c r="A328" s="226" t="s">
        <v>614</v>
      </c>
      <c r="B328" s="226" t="s">
        <v>655</v>
      </c>
      <c r="C328" s="217">
        <v>22000</v>
      </c>
      <c r="D328" s="217">
        <v>2452</v>
      </c>
    </row>
    <row r="329" spans="1:4" x14ac:dyDescent="0.25">
      <c r="A329" s="194" t="s">
        <v>506</v>
      </c>
      <c r="B329" s="190" t="s">
        <v>320</v>
      </c>
      <c r="C329" s="191">
        <v>22000</v>
      </c>
      <c r="D329" s="192"/>
    </row>
    <row r="330" spans="1:4" x14ac:dyDescent="0.25">
      <c r="A330" s="228" t="s">
        <v>527</v>
      </c>
      <c r="B330" s="229" t="s">
        <v>528</v>
      </c>
      <c r="C330" s="214">
        <v>22000</v>
      </c>
      <c r="D330" s="214">
        <v>2452</v>
      </c>
    </row>
    <row r="331" spans="1:4" x14ac:dyDescent="0.25">
      <c r="A331" s="209" t="s">
        <v>531</v>
      </c>
      <c r="B331" s="224" t="s">
        <v>532</v>
      </c>
      <c r="C331" s="211">
        <v>22000</v>
      </c>
      <c r="D331" s="192">
        <v>2452</v>
      </c>
    </row>
    <row r="332" spans="1:4" x14ac:dyDescent="0.25">
      <c r="A332" s="226" t="s">
        <v>656</v>
      </c>
      <c r="B332" s="226" t="s">
        <v>657</v>
      </c>
      <c r="C332" s="217">
        <v>18000</v>
      </c>
      <c r="D332" s="217"/>
    </row>
    <row r="333" spans="1:4" x14ac:dyDescent="0.25">
      <c r="A333" s="194" t="s">
        <v>506</v>
      </c>
      <c r="B333" s="190" t="s">
        <v>320</v>
      </c>
      <c r="C333" s="191">
        <v>18000</v>
      </c>
      <c r="D333" s="192"/>
    </row>
    <row r="334" spans="1:4" x14ac:dyDescent="0.25">
      <c r="A334" s="228" t="s">
        <v>539</v>
      </c>
      <c r="B334" s="229" t="s">
        <v>540</v>
      </c>
      <c r="C334" s="214">
        <v>18000</v>
      </c>
      <c r="D334" s="214"/>
    </row>
    <row r="335" spans="1:4" x14ac:dyDescent="0.25">
      <c r="A335" s="209" t="s">
        <v>541</v>
      </c>
      <c r="B335" s="224" t="s">
        <v>542</v>
      </c>
      <c r="C335" s="237">
        <v>18000</v>
      </c>
      <c r="D335" s="192"/>
    </row>
    <row r="336" spans="1:4" x14ac:dyDescent="0.25">
      <c r="A336" s="226" t="s">
        <v>658</v>
      </c>
      <c r="B336" s="226" t="s">
        <v>659</v>
      </c>
      <c r="C336" s="217">
        <v>150000</v>
      </c>
      <c r="D336" s="217"/>
    </row>
    <row r="337" spans="1:4" x14ac:dyDescent="0.25">
      <c r="A337" s="194" t="s">
        <v>506</v>
      </c>
      <c r="B337" s="190" t="s">
        <v>320</v>
      </c>
      <c r="C337" s="191">
        <v>0</v>
      </c>
      <c r="D337" s="192"/>
    </row>
    <row r="338" spans="1:4" x14ac:dyDescent="0.25">
      <c r="A338" s="194" t="s">
        <v>515</v>
      </c>
      <c r="B338" s="190" t="s">
        <v>346</v>
      </c>
      <c r="C338" s="193">
        <v>150000</v>
      </c>
      <c r="D338" s="192"/>
    </row>
    <row r="339" spans="1:4" x14ac:dyDescent="0.25">
      <c r="A339" s="228" t="s">
        <v>539</v>
      </c>
      <c r="B339" s="229" t="s">
        <v>540</v>
      </c>
      <c r="C339" s="214">
        <v>150000</v>
      </c>
      <c r="D339" s="214"/>
    </row>
    <row r="340" spans="1:4" x14ac:dyDescent="0.25">
      <c r="A340" s="238" t="s">
        <v>649</v>
      </c>
      <c r="B340" s="238" t="s">
        <v>650</v>
      </c>
      <c r="C340" s="239">
        <v>150000</v>
      </c>
      <c r="D340" s="240"/>
    </row>
    <row r="341" spans="1:4" x14ac:dyDescent="0.25">
      <c r="D341" s="243"/>
    </row>
  </sheetData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0A0B1-A2EA-407F-8914-DF8ABF024896}">
  <dimension ref="A1:P12"/>
  <sheetViews>
    <sheetView workbookViewId="0">
      <selection activeCell="H17" sqref="H17"/>
    </sheetView>
  </sheetViews>
  <sheetFormatPr defaultRowHeight="12.75" x14ac:dyDescent="0.2"/>
  <cols>
    <col min="1" max="16384" width="9.140625" style="269"/>
  </cols>
  <sheetData>
    <row r="1" spans="1:16" ht="15" x14ac:dyDescent="0.3">
      <c r="A1" s="349" t="s">
        <v>670</v>
      </c>
      <c r="B1" s="349"/>
      <c r="C1" s="266"/>
      <c r="D1" s="267"/>
      <c r="E1" s="267"/>
      <c r="F1" s="267"/>
      <c r="G1" s="268"/>
      <c r="H1" s="268"/>
    </row>
    <row r="2" spans="1:16" x14ac:dyDescent="0.2">
      <c r="A2" s="350" t="s">
        <v>671</v>
      </c>
      <c r="B2" s="350"/>
      <c r="C2" s="266"/>
      <c r="D2" s="266"/>
      <c r="E2" s="267"/>
      <c r="F2" s="267"/>
      <c r="G2" s="267"/>
      <c r="H2" s="268"/>
      <c r="I2" s="268"/>
    </row>
    <row r="3" spans="1:16" x14ac:dyDescent="0.2">
      <c r="A3" s="266"/>
      <c r="B3" s="270"/>
      <c r="C3" s="266"/>
      <c r="D3" s="266"/>
      <c r="E3" s="266"/>
      <c r="F3" s="266"/>
      <c r="G3" s="266"/>
      <c r="H3" s="268" t="s">
        <v>672</v>
      </c>
      <c r="I3" s="268"/>
    </row>
    <row r="4" spans="1:16" x14ac:dyDescent="0.2">
      <c r="A4" s="266"/>
      <c r="B4" s="266"/>
      <c r="C4" s="266"/>
      <c r="D4" s="266"/>
      <c r="E4" s="266"/>
      <c r="F4" s="266"/>
      <c r="G4" s="266"/>
      <c r="H4" s="266"/>
      <c r="I4" s="266"/>
    </row>
    <row r="5" spans="1:16" ht="21" x14ac:dyDescent="0.4">
      <c r="A5" s="271" t="s">
        <v>673</v>
      </c>
      <c r="B5" s="271"/>
      <c r="C5" s="271"/>
      <c r="D5" s="271"/>
      <c r="E5" s="271"/>
      <c r="F5" s="271"/>
      <c r="G5" s="271"/>
      <c r="H5" s="271"/>
      <c r="I5" s="271"/>
      <c r="J5" s="272"/>
      <c r="K5" s="272"/>
      <c r="L5" s="272"/>
      <c r="M5" s="272"/>
      <c r="N5" s="272"/>
      <c r="O5" s="272"/>
      <c r="P5" s="273"/>
    </row>
    <row r="6" spans="1:16" ht="18" x14ac:dyDescent="0.35">
      <c r="A6" s="274" t="s">
        <v>674</v>
      </c>
      <c r="B6" s="351" t="s">
        <v>675</v>
      </c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273"/>
    </row>
    <row r="7" spans="1:16" ht="18" x14ac:dyDescent="0.35">
      <c r="A7" s="274" t="s">
        <v>676</v>
      </c>
      <c r="B7" s="351" t="s">
        <v>677</v>
      </c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273"/>
    </row>
    <row r="8" spans="1:16" ht="18" x14ac:dyDescent="0.35">
      <c r="A8" s="274" t="s">
        <v>678</v>
      </c>
      <c r="B8" s="351" t="s">
        <v>679</v>
      </c>
      <c r="C8" s="351"/>
      <c r="D8" s="351"/>
      <c r="E8" s="351"/>
      <c r="F8" s="351"/>
      <c r="G8" s="351"/>
      <c r="H8" s="351"/>
      <c r="I8" s="351"/>
      <c r="J8" s="351"/>
      <c r="K8" s="351"/>
      <c r="L8" s="351"/>
      <c r="M8" s="351"/>
      <c r="N8" s="351"/>
      <c r="O8" s="351"/>
      <c r="P8" s="273"/>
    </row>
    <row r="9" spans="1:16" ht="15" x14ac:dyDescent="0.3">
      <c r="A9" s="275"/>
      <c r="B9" s="276"/>
      <c r="C9" s="276"/>
      <c r="D9" s="276"/>
      <c r="E9" s="276"/>
      <c r="F9" s="276"/>
      <c r="G9" s="276"/>
      <c r="H9" s="276"/>
      <c r="I9" s="276"/>
      <c r="J9" s="273"/>
      <c r="K9" s="273"/>
      <c r="L9" s="273"/>
      <c r="M9" s="273"/>
      <c r="N9" s="273"/>
      <c r="O9" s="273"/>
      <c r="P9" s="273"/>
    </row>
    <row r="10" spans="1:16" ht="15" x14ac:dyDescent="0.3">
      <c r="A10" s="275"/>
      <c r="B10" s="276"/>
      <c r="C10" s="276"/>
      <c r="D10" s="276"/>
      <c r="E10" s="276"/>
      <c r="F10" s="276"/>
      <c r="G10" s="276"/>
      <c r="H10" s="276"/>
      <c r="I10" s="276"/>
      <c r="J10" s="273"/>
      <c r="K10" s="273"/>
      <c r="L10" s="273"/>
      <c r="M10" s="273"/>
      <c r="N10" s="273"/>
      <c r="O10" s="273"/>
      <c r="P10" s="273"/>
    </row>
    <row r="11" spans="1:16" ht="15" x14ac:dyDescent="0.3">
      <c r="A11" s="275"/>
      <c r="B11" s="276"/>
      <c r="C11" s="276"/>
      <c r="D11" s="276"/>
      <c r="E11" s="276"/>
      <c r="F11" s="276"/>
      <c r="G11" s="276"/>
      <c r="H11" s="276"/>
      <c r="I11" s="276"/>
      <c r="J11" s="273"/>
      <c r="K11" s="273"/>
      <c r="L11" s="273"/>
      <c r="M11" s="273"/>
      <c r="N11" s="273"/>
      <c r="O11" s="273"/>
      <c r="P11" s="273"/>
    </row>
    <row r="12" spans="1:16" ht="15" x14ac:dyDescent="0.3">
      <c r="A12" s="273"/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</row>
  </sheetData>
  <mergeCells count="5">
    <mergeCell ref="A1:B1"/>
    <mergeCell ref="A2:B2"/>
    <mergeCell ref="B6:O6"/>
    <mergeCell ref="B7:O7"/>
    <mergeCell ref="B8:O8"/>
  </mergeCells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8E677-2202-4094-8470-C1559BF3C2AD}">
  <dimension ref="A3:K8"/>
  <sheetViews>
    <sheetView workbookViewId="0">
      <selection sqref="A1:L11"/>
    </sheetView>
  </sheetViews>
  <sheetFormatPr defaultRowHeight="12.75" x14ac:dyDescent="0.2"/>
  <cols>
    <col min="1" max="16384" width="9.140625" style="269"/>
  </cols>
  <sheetData>
    <row r="3" spans="1:11" ht="19.5" x14ac:dyDescent="0.3">
      <c r="B3" s="277" t="s">
        <v>684</v>
      </c>
      <c r="C3" s="277"/>
      <c r="D3" s="277"/>
      <c r="E3" s="277"/>
      <c r="F3" s="277"/>
    </row>
    <row r="4" spans="1:11" ht="14.25" customHeight="1" x14ac:dyDescent="0.3">
      <c r="B4" s="277"/>
      <c r="C4" s="277"/>
      <c r="D4" s="277"/>
      <c r="E4" s="277"/>
      <c r="F4" s="277"/>
    </row>
    <row r="5" spans="1:11" ht="17.25" customHeight="1" x14ac:dyDescent="0.2">
      <c r="A5" s="352" t="s">
        <v>683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</row>
    <row r="6" spans="1:11" ht="21" customHeight="1" x14ac:dyDescent="0.2">
      <c r="A6" s="353" t="s">
        <v>682</v>
      </c>
      <c r="B6" s="353"/>
      <c r="C6" s="353"/>
      <c r="D6" s="353"/>
      <c r="E6" s="353"/>
      <c r="F6" s="353"/>
      <c r="G6" s="353"/>
      <c r="H6" s="353"/>
      <c r="I6" s="353"/>
      <c r="J6" s="353"/>
      <c r="K6" s="353"/>
    </row>
    <row r="7" spans="1:11" ht="25.5" customHeight="1" x14ac:dyDescent="0.2">
      <c r="A7" s="352" t="s">
        <v>681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</row>
    <row r="8" spans="1:11" ht="22.5" customHeight="1" x14ac:dyDescent="0.2">
      <c r="A8" s="352" t="s">
        <v>680</v>
      </c>
      <c r="B8" s="352"/>
      <c r="C8" s="352"/>
      <c r="D8" s="352"/>
      <c r="E8" s="352"/>
      <c r="F8" s="352"/>
      <c r="G8" s="352"/>
      <c r="H8" s="352"/>
      <c r="I8" s="352"/>
      <c r="J8" s="352"/>
      <c r="K8" s="352"/>
    </row>
  </sheetData>
  <mergeCells count="4">
    <mergeCell ref="A8:K8"/>
    <mergeCell ref="A5:K5"/>
    <mergeCell ref="A6:K6"/>
    <mergeCell ref="A7:K7"/>
  </mergeCells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FEA47-FFB8-4D3B-85F5-4FBA8435C3EA}">
  <dimension ref="A3:N7"/>
  <sheetViews>
    <sheetView workbookViewId="0">
      <selection sqref="A1:O19"/>
    </sheetView>
  </sheetViews>
  <sheetFormatPr defaultRowHeight="12.75" x14ac:dyDescent="0.2"/>
  <cols>
    <col min="1" max="16384" width="9.140625" style="269"/>
  </cols>
  <sheetData>
    <row r="3" spans="1:14" ht="15.75" x14ac:dyDescent="0.25">
      <c r="B3" s="278" t="s">
        <v>687</v>
      </c>
      <c r="C3" s="278"/>
      <c r="D3" s="278"/>
      <c r="E3" s="278"/>
      <c r="F3" s="278"/>
      <c r="G3" s="278"/>
      <c r="H3" s="278"/>
      <c r="I3" s="278"/>
      <c r="J3" s="278"/>
    </row>
    <row r="5" spans="1:14" x14ac:dyDescent="0.2">
      <c r="B5" s="353" t="s">
        <v>686</v>
      </c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</row>
    <row r="6" spans="1:14" x14ac:dyDescent="0.2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</row>
    <row r="7" spans="1:14" x14ac:dyDescent="0.2">
      <c r="B7" s="353" t="s">
        <v>685</v>
      </c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353"/>
    </row>
  </sheetData>
  <mergeCells count="3">
    <mergeCell ref="A6:L6"/>
    <mergeCell ref="B7:M7"/>
    <mergeCell ref="B5:N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 i 2 </vt:lpstr>
      <vt:lpstr>3</vt:lpstr>
      <vt:lpstr>4</vt:lpstr>
      <vt:lpstr>5</vt:lpstr>
      <vt:lpstr>6</vt:lpstr>
      <vt:lpstr>7</vt:lpstr>
      <vt:lpstr>POSEBNI IZVJEŠTAJI </vt:lpstr>
      <vt:lpstr>Izvj. o koriš. prorač.zalihe</vt:lpstr>
      <vt:lpstr>Izvještaj o jamstvima</vt:lpstr>
      <vt:lpstr>Izvj. o zaduživanju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Frane Plenkovic</dc:creator>
  <cp:lastModifiedBy>Maja Zaninovic</cp:lastModifiedBy>
  <cp:lastPrinted>2025-12-01T13:44:12Z</cp:lastPrinted>
  <dcterms:created xsi:type="dcterms:W3CDTF">2025-11-25T08:29:46Z</dcterms:created>
  <dcterms:modified xsi:type="dcterms:W3CDTF">2025-12-11T13:00:20Z</dcterms:modified>
</cp:coreProperties>
</file>